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/>
  <mc:AlternateContent xmlns:mc="http://schemas.openxmlformats.org/markup-compatibility/2006">
    <mc:Choice Requires="x15">
      <x15ac:absPath xmlns:x15ac="http://schemas.microsoft.com/office/spreadsheetml/2010/11/ac" url="https://sunlifefinancial.sharepoint.com/sites/IndIns&amp;Wealth/PRODMAN/LHPM/Life Product Management/Insurance Solutions Enablement/Athena/Resources/IID Advisor Accumulator Commission Tool Heaped vs Hybrid/"/>
    </mc:Choice>
  </mc:AlternateContent>
  <xr:revisionPtr revIDLastSave="13" documentId="13_ncr:1_{9F1DB2BF-B0FE-4FAD-ABAA-E69FF40842BF}" xr6:coauthVersionLast="47" xr6:coauthVersionMax="47" xr10:uidLastSave="{1860A067-B626-4138-875C-92B629D590C9}"/>
  <workbookProtection workbookAlgorithmName="SHA-512" workbookHashValue="Sp5NuUBE/1ChUEUeKe76RL2sdVVuOeqSN6KEPI0DbRz77nI/q8Kjo8rsHjH2BGiqozOlIX7iQpni8hwnwD/9QA==" workbookSaltValue="1Q4pOy6baCsPy3loT5ru6Q==" workbookSpinCount="100000" lockStructure="1"/>
  <bookViews>
    <workbookView xWindow="-110" yWindow="-110" windowWidth="19420" windowHeight="11500" tabRatio="840" xr2:uid="{A0F518C5-1AB9-40B9-B066-BD1F9406C526}"/>
  </bookViews>
  <sheets>
    <sheet name="Advisor Commission Compare" sheetId="10" r:id="rId1"/>
    <sheet name="Data Validation" sheetId="11" state="hidden" r:id="rId2"/>
    <sheet name="PV Advisor Comp" sheetId="1" state="hidden" r:id="rId3"/>
  </sheets>
  <definedNames>
    <definedName name="FYOverride">'Advisor Commission Compare'!$C$9</definedName>
    <definedName name="Interest">'Advisor Commission Compare'!$C$10</definedName>
    <definedName name="Override">'Advisor Commission Compare'!$C$9</definedName>
    <definedName name="PayPeriod">'Advisor Commission Compare'!$C$8</definedName>
    <definedName name="Premium">'Advisor Commission Compare'!$C$7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P11" i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H32" i="1" l="1"/>
  <c r="J17" i="1"/>
  <c r="I28" i="1"/>
  <c r="L38" i="1"/>
  <c r="H21" i="1"/>
  <c r="H35" i="1"/>
  <c r="H13" i="1"/>
  <c r="L32" i="1"/>
  <c r="M10" i="1"/>
  <c r="L22" i="1"/>
  <c r="I35" i="1"/>
  <c r="K13" i="1"/>
  <c r="J32" i="1"/>
  <c r="L10" i="1"/>
  <c r="M38" i="1"/>
  <c r="H38" i="1"/>
  <c r="J36" i="1"/>
  <c r="I15" i="1"/>
  <c r="M34" i="1"/>
  <c r="I32" i="1"/>
  <c r="C32" i="1" s="1"/>
  <c r="K10" i="1"/>
  <c r="H29" i="1"/>
  <c r="K21" i="1"/>
  <c r="J29" i="1"/>
  <c r="I39" i="1"/>
  <c r="J15" i="1"/>
  <c r="J27" i="1"/>
  <c r="K31" i="1"/>
  <c r="H19" i="1"/>
  <c r="K34" i="1"/>
  <c r="L30" i="1"/>
  <c r="L12" i="1"/>
  <c r="J31" i="1"/>
  <c r="I37" i="1"/>
  <c r="H37" i="1"/>
  <c r="I34" i="1"/>
  <c r="K30" i="1"/>
  <c r="I25" i="1"/>
  <c r="J18" i="1"/>
  <c r="J10" i="1"/>
  <c r="M36" i="1"/>
  <c r="H34" i="1"/>
  <c r="J30" i="1"/>
  <c r="L24" i="1"/>
  <c r="L16" i="1"/>
  <c r="I10" i="1"/>
  <c r="L34" i="1"/>
  <c r="D34" i="1" s="1"/>
  <c r="M18" i="1"/>
  <c r="K26" i="1"/>
  <c r="K39" i="1"/>
  <c r="L36" i="1"/>
  <c r="H33" i="1"/>
  <c r="I30" i="1"/>
  <c r="J24" i="1"/>
  <c r="J16" i="1"/>
  <c r="H10" i="1"/>
  <c r="L20" i="1"/>
  <c r="K37" i="1"/>
  <c r="M26" i="1"/>
  <c r="J37" i="1"/>
  <c r="L26" i="1"/>
  <c r="D26" i="1" s="1"/>
  <c r="J34" i="1"/>
  <c r="L18" i="1"/>
  <c r="J39" i="1"/>
  <c r="K36" i="1"/>
  <c r="M32" i="1"/>
  <c r="K29" i="1"/>
  <c r="J23" i="1"/>
  <c r="H39" i="1"/>
  <c r="J35" i="1"/>
  <c r="K32" i="1"/>
  <c r="I29" i="1"/>
  <c r="C29" i="1" s="1"/>
  <c r="J22" i="1"/>
  <c r="H15" i="1"/>
  <c r="J26" i="1"/>
  <c r="I22" i="1"/>
  <c r="K18" i="1"/>
  <c r="M14" i="1"/>
  <c r="H25" i="1"/>
  <c r="J21" i="1"/>
  <c r="I18" i="1"/>
  <c r="J13" i="1"/>
  <c r="M28" i="1"/>
  <c r="M24" i="1"/>
  <c r="I21" i="1"/>
  <c r="C21" i="1" s="1"/>
  <c r="K17" i="1"/>
  <c r="I13" i="1"/>
  <c r="K27" i="1"/>
  <c r="K24" i="1"/>
  <c r="M20" i="1"/>
  <c r="K16" i="1"/>
  <c r="M12" i="1"/>
  <c r="I27" i="1"/>
  <c r="I24" i="1"/>
  <c r="J19" i="1"/>
  <c r="I16" i="1"/>
  <c r="K12" i="1"/>
  <c r="H27" i="1"/>
  <c r="K23" i="1"/>
  <c r="I19" i="1"/>
  <c r="C19" i="1" s="1"/>
  <c r="K15" i="1"/>
  <c r="J12" i="1"/>
  <c r="I12" i="1"/>
  <c r="K38" i="1"/>
  <c r="K33" i="1"/>
  <c r="L28" i="1"/>
  <c r="I23" i="1"/>
  <c r="K11" i="1"/>
  <c r="J38" i="1"/>
  <c r="H36" i="1"/>
  <c r="J33" i="1"/>
  <c r="H31" i="1"/>
  <c r="K28" i="1"/>
  <c r="K25" i="1"/>
  <c r="H23" i="1"/>
  <c r="J20" i="1"/>
  <c r="I17" i="1"/>
  <c r="J14" i="1"/>
  <c r="I11" i="1"/>
  <c r="D36" i="1"/>
  <c r="D18" i="1"/>
  <c r="I36" i="1"/>
  <c r="I31" i="1"/>
  <c r="I26" i="1"/>
  <c r="K20" i="1"/>
  <c r="L14" i="1"/>
  <c r="J11" i="1"/>
  <c r="I38" i="1"/>
  <c r="K35" i="1"/>
  <c r="I33" i="1"/>
  <c r="C33" i="1" s="1"/>
  <c r="M30" i="1"/>
  <c r="J28" i="1"/>
  <c r="J25" i="1"/>
  <c r="M22" i="1"/>
  <c r="I20" i="1"/>
  <c r="M16" i="1"/>
  <c r="I14" i="1"/>
  <c r="H11" i="1"/>
  <c r="D38" i="1"/>
  <c r="C13" i="1"/>
  <c r="C15" i="1"/>
  <c r="K22" i="1"/>
  <c r="K19" i="1"/>
  <c r="H17" i="1"/>
  <c r="K14" i="1"/>
  <c r="L11" i="1"/>
  <c r="H26" i="1"/>
  <c r="H12" i="1"/>
  <c r="H30" i="1"/>
  <c r="H22" i="1"/>
  <c r="H18" i="1"/>
  <c r="H14" i="1"/>
  <c r="M37" i="1"/>
  <c r="M33" i="1"/>
  <c r="M29" i="1"/>
  <c r="M27" i="1"/>
  <c r="M25" i="1"/>
  <c r="M23" i="1"/>
  <c r="M21" i="1"/>
  <c r="M19" i="1"/>
  <c r="M17" i="1"/>
  <c r="M15" i="1"/>
  <c r="M13" i="1"/>
  <c r="M11" i="1"/>
  <c r="H28" i="1"/>
  <c r="H24" i="1"/>
  <c r="H20" i="1"/>
  <c r="H16" i="1"/>
  <c r="M39" i="1"/>
  <c r="M35" i="1"/>
  <c r="M31" i="1"/>
  <c r="L39" i="1"/>
  <c r="L37" i="1"/>
  <c r="L35" i="1"/>
  <c r="L33" i="1"/>
  <c r="L31" i="1"/>
  <c r="L29" i="1"/>
  <c r="L27" i="1"/>
  <c r="L25" i="1"/>
  <c r="L23" i="1"/>
  <c r="L21" i="1"/>
  <c r="L19" i="1"/>
  <c r="L17" i="1"/>
  <c r="L15" i="1"/>
  <c r="L13" i="1"/>
  <c r="C20" i="1" l="1"/>
  <c r="C28" i="1"/>
  <c r="C17" i="1"/>
  <c r="C16" i="1"/>
  <c r="C24" i="1"/>
  <c r="C27" i="1"/>
  <c r="C18" i="1"/>
  <c r="C22" i="1"/>
  <c r="C30" i="1"/>
  <c r="C10" i="1"/>
  <c r="D10" i="1"/>
  <c r="D11" i="1"/>
  <c r="C11" i="1"/>
  <c r="D20" i="1"/>
  <c r="D16" i="1"/>
  <c r="D24" i="1"/>
  <c r="C25" i="1"/>
  <c r="C34" i="1"/>
  <c r="C37" i="1"/>
  <c r="D12" i="1"/>
  <c r="D30" i="1"/>
  <c r="C39" i="1"/>
  <c r="C35" i="1"/>
  <c r="D22" i="1"/>
  <c r="D32" i="1"/>
  <c r="C26" i="1"/>
  <c r="C23" i="1"/>
  <c r="C12" i="1"/>
  <c r="C38" i="1"/>
  <c r="C36" i="1"/>
  <c r="D28" i="1"/>
  <c r="C14" i="1"/>
  <c r="D14" i="1"/>
  <c r="C31" i="1"/>
  <c r="D23" i="1"/>
  <c r="D19" i="1"/>
  <c r="D21" i="1"/>
  <c r="D25" i="1"/>
  <c r="D27" i="1"/>
  <c r="D29" i="1"/>
  <c r="D31" i="1"/>
  <c r="D33" i="1"/>
  <c r="D35" i="1"/>
  <c r="D13" i="1"/>
  <c r="D37" i="1"/>
  <c r="D15" i="1"/>
  <c r="D39" i="1"/>
  <c r="D17" i="1"/>
</calcChain>
</file>

<file path=xl/sharedStrings.xml><?xml version="1.0" encoding="utf-8"?>
<sst xmlns="http://schemas.openxmlformats.org/spreadsheetml/2006/main" count="52" uniqueCount="26">
  <si>
    <t>Advisor Compensation Comparison - Heaped vs Hybrid</t>
  </si>
  <si>
    <t>Comparing the present value of advisor compensation earned over X years (the number of years the policy remains inforce).</t>
  </si>
  <si>
    <r>
      <t xml:space="preserve">
Documentation:
Purpose: </t>
    </r>
    <r>
      <rPr>
        <sz val="11"/>
        <color theme="1"/>
        <rFont val="Aptos Narrow"/>
        <family val="2"/>
        <scheme val="minor"/>
      </rPr>
      <t xml:space="preserve">To compare Accumulator commission structure change against the heaped structure.
</t>
    </r>
    <r>
      <rPr>
        <b/>
        <sz val="11"/>
        <color theme="1"/>
        <rFont val="Aptos Narrow"/>
        <family val="2"/>
        <scheme val="minor"/>
      </rPr>
      <t xml:space="preserve">
Inputs: 
</t>
    </r>
    <r>
      <rPr>
        <sz val="11"/>
        <color theme="1"/>
        <rFont val="Aptos Narrow"/>
        <family val="2"/>
        <scheme val="minor"/>
      </rPr>
      <t xml:space="preserve">  1) Base Premium - the base premium of the policy issued
  2) Pay Period - Life-Pay, 20-Pay, or 10-Pay
  3) First Year Override to Advisor - the % of First Year Premium expected to be allocated to the advisor
  4) Expected Interest Earned on Commission - </t>
    </r>
  </si>
  <si>
    <t>Inputs</t>
  </si>
  <si>
    <t>Base Premium</t>
  </si>
  <si>
    <t>Pay Period</t>
  </si>
  <si>
    <t>Life-Pay</t>
  </si>
  <si>
    <t>First-year Override to Advisor</t>
  </si>
  <si>
    <t>Expected Interest Earned on Commission</t>
  </si>
  <si>
    <t>FY Override</t>
  </si>
  <si>
    <t>Interest Earned</t>
  </si>
  <si>
    <t>Min</t>
  </si>
  <si>
    <t>20-Pay</t>
  </si>
  <si>
    <t>Max</t>
  </si>
  <si>
    <t>10-Pay</t>
  </si>
  <si>
    <t>PV Factor</t>
  </si>
  <si>
    <t>% Override to Adv</t>
  </si>
  <si>
    <t>PV of Advisor Compensation (including override)</t>
  </si>
  <si>
    <t>Advisor Compensation by Year</t>
  </si>
  <si>
    <t>Heaped Commission</t>
  </si>
  <si>
    <t>Hybrid Commission</t>
  </si>
  <si>
    <t>Life/20-Pay</t>
  </si>
  <si>
    <t>Year</t>
  </si>
  <si>
    <t>Heaped Commission Structure</t>
  </si>
  <si>
    <t>Hybrid Commission Structure</t>
  </si>
  <si>
    <t>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</si>
</sst>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0.0%"/>
    <numFmt numFmtId="166" formatCode="_-&quot;$&quot;* #,##0_-;\-&quot;$&quot;* #,##0_-;_-&quot;$&quot;* &quot;-&quot;??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4" borderId="2" applyNumberFormat="0" applyFont="0" applyAlignment="0" applyProtection="0"/>
    <xf numFmtId="0" fontId="4" fillId="0" borderId="11" applyNumberFormat="0" applyFill="0" applyAlignment="0" applyProtection="0"/>
  </cellStyleXfs>
  <cellXfs count="27"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165" fontId="2" fillId="2" borderId="1" xfId="1" applyNumberFormat="1" applyFont="1" applyFill="1" applyBorder="1"/>
    <xf numFmtId="0" fontId="3" fillId="3" borderId="0" xfId="0" applyFont="1" applyFill="1" applyAlignment="1">
      <alignment horizontal="right"/>
    </xf>
    <xf numFmtId="9" fontId="2" fillId="2" borderId="1" xfId="1" applyFont="1" applyFill="1" applyBorder="1"/>
    <xf numFmtId="9" fontId="0" fillId="3" borderId="0" xfId="1" applyFont="1" applyFill="1"/>
    <xf numFmtId="165" fontId="0" fillId="3" borderId="0" xfId="1" applyNumberFormat="1" applyFont="1" applyFill="1"/>
    <xf numFmtId="9" fontId="0" fillId="3" borderId="0" xfId="0" applyNumberFormat="1" applyFill="1"/>
    <xf numFmtId="0" fontId="2" fillId="2" borderId="1" xfId="3" applyAlignment="1">
      <alignment horizontal="right" indent="1"/>
    </xf>
    <xf numFmtId="9" fontId="2" fillId="2" borderId="1" xfId="1" applyFont="1" applyFill="1" applyBorder="1" applyAlignment="1">
      <alignment horizontal="right" indent="1"/>
    </xf>
    <xf numFmtId="0" fontId="3" fillId="3" borderId="0" xfId="0" applyFont="1" applyFill="1" applyAlignment="1">
      <alignment horizontal="center" wrapText="1"/>
    </xf>
    <xf numFmtId="166" fontId="0" fillId="3" borderId="0" xfId="2" applyNumberFormat="1" applyFont="1" applyFill="1"/>
    <xf numFmtId="0" fontId="3" fillId="3" borderId="0" xfId="0" applyFont="1" applyFill="1" applyAlignment="1">
      <alignment vertical="top"/>
    </xf>
    <xf numFmtId="0" fontId="4" fillId="3" borderId="11" xfId="5" applyFill="1"/>
    <xf numFmtId="166" fontId="2" fillId="2" borderId="1" xfId="2" applyNumberFormat="1" applyFont="1" applyFill="1" applyBorder="1" applyAlignment="1">
      <alignment horizontal="left"/>
    </xf>
    <xf numFmtId="0" fontId="3" fillId="4" borderId="3" xfId="4" applyFont="1" applyBorder="1" applyAlignment="1">
      <alignment horizontal="left" vertical="top" wrapText="1" indent="1"/>
    </xf>
    <xf numFmtId="0" fontId="3" fillId="4" borderId="4" xfId="4" applyFont="1" applyBorder="1" applyAlignment="1">
      <alignment horizontal="left" vertical="top" wrapText="1" indent="1"/>
    </xf>
    <xf numFmtId="0" fontId="3" fillId="4" borderId="5" xfId="4" applyFont="1" applyBorder="1" applyAlignment="1">
      <alignment horizontal="left" vertical="top" wrapText="1" indent="1"/>
    </xf>
    <xf numFmtId="0" fontId="3" fillId="4" borderId="6" xfId="4" applyFont="1" applyBorder="1" applyAlignment="1">
      <alignment horizontal="left" vertical="top" wrapText="1" indent="1"/>
    </xf>
    <xf numFmtId="0" fontId="3" fillId="4" borderId="2" xfId="4" applyFont="1" applyAlignment="1">
      <alignment horizontal="left" vertical="top" wrapText="1" indent="1"/>
    </xf>
    <xf numFmtId="0" fontId="3" fillId="4" borderId="7" xfId="4" applyFont="1" applyBorder="1" applyAlignment="1">
      <alignment horizontal="left" vertical="top" wrapText="1" indent="1"/>
    </xf>
    <xf numFmtId="0" fontId="3" fillId="4" borderId="8" xfId="4" applyFont="1" applyBorder="1" applyAlignment="1">
      <alignment horizontal="left" vertical="top" wrapText="1" indent="1"/>
    </xf>
    <xf numFmtId="0" fontId="3" fillId="4" borderId="9" xfId="4" applyFont="1" applyBorder="1" applyAlignment="1">
      <alignment horizontal="left" vertical="top" wrapText="1" indent="1"/>
    </xf>
    <xf numFmtId="0" fontId="3" fillId="4" borderId="10" xfId="4" applyFont="1" applyBorder="1" applyAlignment="1">
      <alignment horizontal="left" vertical="top" wrapText="1" indent="1"/>
    </xf>
    <xf numFmtId="0" fontId="3" fillId="3" borderId="0" xfId="0" applyFont="1" applyFill="1" applyAlignment="1">
      <alignment horizontal="center"/>
    </xf>
  </cellXfs>
  <cellStyles count="6">
    <cellStyle name="Currency" xfId="2" builtinId="4"/>
    <cellStyle name="Heading 1" xfId="5" builtinId="16"/>
    <cellStyle name="Input" xfId="3" builtinId="20"/>
    <cellStyle name="Normal" xfId="0" builtinId="0"/>
    <cellStyle name="Note" xfId="4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Present Value of Advisor Compensation by Duration of Policy </a:t>
            </a:r>
          </a:p>
          <a:p>
            <a:pPr algn="l">
              <a:defRPr/>
            </a:pPr>
            <a:r>
              <a:rPr lang="en-CA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Hybrid vs Heaped Commission</a:t>
            </a:r>
            <a:endParaRPr lang="en-CA"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'PV Advisor Comp'!$C$9</c:f>
              <c:strCache>
                <c:ptCount val="1"/>
                <c:pt idx="0">
                  <c:v>Heaped Commission Structure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'PV Advisor Comp'!$C$10:$C$39</c:f>
              <c:numCache>
                <c:formatCode>_-"$"* #,##0_-;\-"$"* #,##0_-;_-"$"* "-"??_-;_-@_-</c:formatCode>
                <c:ptCount val="30"/>
                <c:pt idx="0">
                  <c:v>75000</c:v>
                </c:pt>
                <c:pt idx="1">
                  <c:v>77403.846153846156</c:v>
                </c:pt>
                <c:pt idx="2">
                  <c:v>79715.236686390534</c:v>
                </c:pt>
                <c:pt idx="3">
                  <c:v>80826.482134729173</c:v>
                </c:pt>
                <c:pt idx="4">
                  <c:v>81894.987373516342</c:v>
                </c:pt>
                <c:pt idx="5">
                  <c:v>82922.396256965527</c:v>
                </c:pt>
                <c:pt idx="6">
                  <c:v>83910.289414128201</c:v>
                </c:pt>
                <c:pt idx="7">
                  <c:v>84860.186680630795</c:v>
                </c:pt>
                <c:pt idx="8">
                  <c:v>85773.549436883273</c:v>
                </c:pt>
                <c:pt idx="9">
                  <c:v>86651.782856356804</c:v>
                </c:pt>
                <c:pt idx="10">
                  <c:v>87496.238067389058</c:v>
                </c:pt>
                <c:pt idx="11">
                  <c:v>88308.214231843143</c:v>
                </c:pt>
                <c:pt idx="12">
                  <c:v>89088.960543818219</c:v>
                </c:pt>
                <c:pt idx="13">
                  <c:v>89839.678151486572</c:v>
                </c:pt>
                <c:pt idx="14">
                  <c:v>90561.522005013816</c:v>
                </c:pt>
                <c:pt idx="15">
                  <c:v>91255.602633405419</c:v>
                </c:pt>
                <c:pt idx="16">
                  <c:v>91922.987853012717</c:v>
                </c:pt>
                <c:pt idx="17">
                  <c:v>92564.704410327424</c:v>
                </c:pt>
                <c:pt idx="18">
                  <c:v>93181.739561591574</c:v>
                </c:pt>
                <c:pt idx="19">
                  <c:v>93775.042591653255</c:v>
                </c:pt>
                <c:pt idx="20">
                  <c:v>94345.526274404867</c:v>
                </c:pt>
                <c:pt idx="21">
                  <c:v>94894.068277050654</c:v>
                </c:pt>
                <c:pt idx="22">
                  <c:v>95421.5125103639</c:v>
                </c:pt>
                <c:pt idx="23">
                  <c:v>95928.670427011268</c:v>
                </c:pt>
                <c:pt idx="24">
                  <c:v>96416.322269941418</c:v>
                </c:pt>
                <c:pt idx="25">
                  <c:v>96885.218272758881</c:v>
                </c:pt>
                <c:pt idx="26">
                  <c:v>97336.079813929508</c:v>
                </c:pt>
                <c:pt idx="27">
                  <c:v>97769.600526593567</c:v>
                </c:pt>
                <c:pt idx="28">
                  <c:v>98186.447365693646</c:v>
                </c:pt>
                <c:pt idx="29">
                  <c:v>98587.26163405909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7-467F-92D4-9355D9653156}"/>
            </c:ext>
          </c:extLst>
        </c:ser>
        <c:ser>
          <c:idx val="2"/>
          <c:order val="1"/>
          <c:tx>
            <c:strRef>
              <c:f>'PV Advisor Comp'!$D$9</c:f>
              <c:strCache>
                <c:ptCount val="1"/>
                <c:pt idx="0">
                  <c:v>Hybrid Commission Structure</c:v>
                </c:pt>
              </c:strCache>
            </c:strRef>
          </c:tx>
          <c:spPr>
            <a:ln w="28575" cap="rnd">
              <a:solidFill>
                <a:schemeClr val="tx2">
                  <a:lumMod val="90000"/>
                  <a:lumOff val="1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'PV Advisor Comp'!$D$10:$D$39</c:f>
              <c:numCache>
                <c:formatCode>_-"$"* #,##0_-;\-"$"* #,##0_-;_-"$"* "-"??_-;_-@_-</c:formatCode>
                <c:ptCount val="30"/>
                <c:pt idx="0">
                  <c:v>37500</c:v>
                </c:pt>
                <c:pt idx="1">
                  <c:v>42307.692307692305</c:v>
                </c:pt>
                <c:pt idx="2">
                  <c:v>46930.473372781067</c:v>
                </c:pt>
                <c:pt idx="3">
                  <c:v>51375.455166135645</c:v>
                </c:pt>
                <c:pt idx="4">
                  <c:v>55649.476121284271</c:v>
                </c:pt>
                <c:pt idx="5">
                  <c:v>59759.111655081033</c:v>
                </c:pt>
                <c:pt idx="6">
                  <c:v>63710.684283731753</c:v>
                </c:pt>
                <c:pt idx="7">
                  <c:v>67510.27334974207</c:v>
                </c:pt>
                <c:pt idx="8">
                  <c:v>71163.724374751997</c:v>
                </c:pt>
                <c:pt idx="9">
                  <c:v>74676.658052646133</c:v>
                </c:pt>
                <c:pt idx="10">
                  <c:v>78054.478896775137</c:v>
                </c:pt>
                <c:pt idx="11">
                  <c:v>81302.383554591477</c:v>
                </c:pt>
                <c:pt idx="12">
                  <c:v>84425.368802491808</c:v>
                </c:pt>
                <c:pt idx="13">
                  <c:v>87428.239233165179</c:v>
                </c:pt>
                <c:pt idx="14">
                  <c:v>90315.614647274226</c:v>
                </c:pt>
                <c:pt idx="15">
                  <c:v>93091.937160840593</c:v>
                </c:pt>
                <c:pt idx="16">
                  <c:v>95761.478039269801</c:v>
                </c:pt>
                <c:pt idx="17">
                  <c:v>98328.344268528657</c:v>
                </c:pt>
                <c:pt idx="18">
                  <c:v>100796.48487358526</c:v>
                </c:pt>
                <c:pt idx="19">
                  <c:v>103169.69699383197</c:v>
                </c:pt>
                <c:pt idx="20">
                  <c:v>105451.63172483843</c:v>
                </c:pt>
                <c:pt idx="21">
                  <c:v>107645.79973542156</c:v>
                </c:pt>
                <c:pt idx="22">
                  <c:v>109755.57666867458</c:v>
                </c:pt>
                <c:pt idx="23">
                  <c:v>111784.20833526402</c:v>
                </c:pt>
                <c:pt idx="24">
                  <c:v>113734.81570698462</c:v>
                </c:pt>
                <c:pt idx="25">
                  <c:v>115610.39971825444</c:v>
                </c:pt>
                <c:pt idx="26">
                  <c:v>117413.84588293698</c:v>
                </c:pt>
                <c:pt idx="27">
                  <c:v>119147.92873359323</c:v>
                </c:pt>
                <c:pt idx="28">
                  <c:v>120815.3160899935</c:v>
                </c:pt>
                <c:pt idx="29">
                  <c:v>122418.57316345528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7-467F-92D4-9355D9653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396383"/>
        <c:axId val="1074425663"/>
      </c:lineChart>
      <c:catAx>
        <c:axId val="107439638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425663"/>
        <c:crosses val="autoZero"/>
        <c:auto val="1"/>
        <c:lblAlgn val="ctr"/>
        <c:lblOffset val="100"/>
        <c:tickLblSkip val="2"/>
        <c:noMultiLvlLbl val="0"/>
      </c:catAx>
      <c:valAx>
        <c:axId val="1074425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396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235151</xdr:colOff>
      <xdr:row>11</xdr:row>
      <xdr:rowOff>170207</xdr:rowOff>
    </xdr:from>
    <xdr:to>
      <xdr:col>9</xdr:col>
      <xdr:colOff>217224</xdr:colOff>
      <xdr:row>30</xdr:row>
      <xdr:rowOff>70815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8DEBCA-D303-4A36-B472-CBCDD22BC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DF26-D7F4-47FC-B792-3E6E8132F6E2}">
  <dimension ref="B2:AH21"/>
  <sheetViews>
    <sheetView tabSelected="1" topLeftCell="A2" zoomScale="90" zoomScaleNormal="90" workbookViewId="0">
      <selection activeCell="C11" sqref="C11"/>
    </sheetView>
  </sheetViews>
  <sheetFormatPr defaultColWidth="9.140625" defaultRowHeight="14.45"/>
  <cols>
    <col min="1" max="1" width="9.140625" style="1"/>
    <col min="2" max="2" width="41.140625" style="1" customWidth="1"/>
    <col min="3" max="3" width="16.28515625" style="1" bestFit="1" customWidth="1"/>
    <col min="4" max="16384" width="9.140625" style="1"/>
  </cols>
  <sheetData>
    <row r="2" spans="2:34" ht="20.100000000000001" thickBot="1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2:34" ht="15" thickTop="1">
      <c r="B3" s="1" t="s">
        <v>1</v>
      </c>
    </row>
    <row r="4" spans="2:34" ht="15" thickBot="1"/>
    <row r="5" spans="2:34" ht="15" customHeight="1">
      <c r="L5" s="17" t="s">
        <v>2</v>
      </c>
      <c r="M5" s="18"/>
      <c r="N5" s="18"/>
      <c r="O5" s="18"/>
      <c r="P5" s="18"/>
      <c r="Q5" s="18"/>
      <c r="R5" s="18"/>
      <c r="S5" s="18"/>
      <c r="T5" s="19"/>
    </row>
    <row r="6" spans="2:34">
      <c r="C6" s="2" t="s">
        <v>3</v>
      </c>
      <c r="L6" s="20"/>
      <c r="M6" s="21"/>
      <c r="N6" s="21"/>
      <c r="O6" s="21"/>
      <c r="P6" s="21"/>
      <c r="Q6" s="21"/>
      <c r="R6" s="21"/>
      <c r="S6" s="21"/>
      <c r="T6" s="22"/>
    </row>
    <row r="7" spans="2:34">
      <c r="B7" s="3" t="s">
        <v>4</v>
      </c>
      <c r="C7" s="16">
        <v>50000</v>
      </c>
      <c r="L7" s="20"/>
      <c r="M7" s="21"/>
      <c r="N7" s="21"/>
      <c r="O7" s="21"/>
      <c r="P7" s="21"/>
      <c r="Q7" s="21"/>
      <c r="R7" s="21"/>
      <c r="S7" s="21"/>
      <c r="T7" s="22"/>
    </row>
    <row r="8" spans="2:34">
      <c r="B8" s="3" t="s">
        <v>5</v>
      </c>
      <c r="C8" s="10" t="s">
        <v>6</v>
      </c>
      <c r="L8" s="20"/>
      <c r="M8" s="21"/>
      <c r="N8" s="21"/>
      <c r="O8" s="21"/>
      <c r="P8" s="21"/>
      <c r="Q8" s="21"/>
      <c r="R8" s="21"/>
      <c r="S8" s="21"/>
      <c r="T8" s="22"/>
    </row>
    <row r="9" spans="2:34">
      <c r="B9" s="3" t="s">
        <v>7</v>
      </c>
      <c r="C9" s="11">
        <v>2</v>
      </c>
      <c r="L9" s="20"/>
      <c r="M9" s="21"/>
      <c r="N9" s="21"/>
      <c r="O9" s="21"/>
      <c r="P9" s="21"/>
      <c r="Q9" s="21"/>
      <c r="R9" s="21"/>
      <c r="S9" s="21"/>
      <c r="T9" s="22"/>
    </row>
    <row r="10" spans="2:34">
      <c r="B10" s="3" t="s">
        <v>8</v>
      </c>
      <c r="C10" s="11">
        <v>0.04</v>
      </c>
      <c r="L10" s="20"/>
      <c r="M10" s="21"/>
      <c r="N10" s="21"/>
      <c r="O10" s="21"/>
      <c r="P10" s="21"/>
      <c r="Q10" s="21"/>
      <c r="R10" s="21"/>
      <c r="S10" s="21"/>
      <c r="T10" s="22"/>
    </row>
    <row r="11" spans="2:34">
      <c r="L11" s="20"/>
      <c r="M11" s="21"/>
      <c r="N11" s="21"/>
      <c r="O11" s="21"/>
      <c r="P11" s="21"/>
      <c r="Q11" s="21"/>
      <c r="R11" s="21"/>
      <c r="S11" s="21"/>
      <c r="T11" s="22"/>
    </row>
    <row r="12" spans="2:34">
      <c r="L12" s="20"/>
      <c r="M12" s="21"/>
      <c r="N12" s="21"/>
      <c r="O12" s="21"/>
      <c r="P12" s="21"/>
      <c r="Q12" s="21"/>
      <c r="R12" s="21"/>
      <c r="S12" s="21"/>
      <c r="T12" s="22"/>
    </row>
    <row r="13" spans="2:34">
      <c r="L13" s="20"/>
      <c r="M13" s="21"/>
      <c r="N13" s="21"/>
      <c r="O13" s="21"/>
      <c r="P13" s="21"/>
      <c r="Q13" s="21"/>
      <c r="R13" s="21"/>
      <c r="S13" s="21"/>
      <c r="T13" s="22"/>
    </row>
    <row r="14" spans="2:34">
      <c r="L14" s="20"/>
      <c r="M14" s="21"/>
      <c r="N14" s="21"/>
      <c r="O14" s="21"/>
      <c r="P14" s="21"/>
      <c r="Q14" s="21"/>
      <c r="R14" s="21"/>
      <c r="S14" s="21"/>
      <c r="T14" s="22"/>
    </row>
    <row r="15" spans="2:34">
      <c r="L15" s="20"/>
      <c r="M15" s="21"/>
      <c r="N15" s="21"/>
      <c r="O15" s="21"/>
      <c r="P15" s="21"/>
      <c r="Q15" s="21"/>
      <c r="R15" s="21"/>
      <c r="S15" s="21"/>
      <c r="T15" s="22"/>
    </row>
    <row r="16" spans="2:34">
      <c r="L16" s="20"/>
      <c r="M16" s="21"/>
      <c r="N16" s="21"/>
      <c r="O16" s="21"/>
      <c r="P16" s="21"/>
      <c r="Q16" s="21"/>
      <c r="R16" s="21"/>
      <c r="S16" s="21"/>
      <c r="T16" s="22"/>
    </row>
    <row r="17" spans="11:20">
      <c r="L17" s="20"/>
      <c r="M17" s="21"/>
      <c r="N17" s="21"/>
      <c r="O17" s="21"/>
      <c r="P17" s="21"/>
      <c r="Q17" s="21"/>
      <c r="R17" s="21"/>
      <c r="S17" s="21"/>
      <c r="T17" s="22"/>
    </row>
    <row r="18" spans="11:20" ht="15" thickBot="1">
      <c r="L18" s="23"/>
      <c r="M18" s="24"/>
      <c r="N18" s="24"/>
      <c r="O18" s="24"/>
      <c r="P18" s="24"/>
      <c r="Q18" s="24"/>
      <c r="R18" s="24"/>
      <c r="S18" s="24"/>
      <c r="T18" s="25"/>
    </row>
    <row r="19" spans="11:20">
      <c r="K19" s="14"/>
      <c r="L19" s="14"/>
      <c r="M19" s="14"/>
      <c r="N19" s="14"/>
      <c r="O19" s="14"/>
      <c r="P19" s="14"/>
      <c r="Q19" s="14"/>
      <c r="R19" s="14"/>
      <c r="S19" s="14"/>
    </row>
    <row r="20" spans="11:20">
      <c r="K20" s="14"/>
      <c r="L20" s="14"/>
      <c r="M20" s="14"/>
      <c r="N20" s="14"/>
      <c r="O20" s="14"/>
      <c r="P20" s="14"/>
      <c r="Q20" s="14"/>
      <c r="R20" s="14"/>
      <c r="S20" s="14"/>
    </row>
    <row r="21" spans="11:20">
      <c r="K21" s="14"/>
      <c r="L21" s="14"/>
      <c r="M21" s="14"/>
      <c r="N21" s="14"/>
      <c r="O21" s="14"/>
      <c r="P21" s="14"/>
      <c r="Q21" s="14"/>
      <c r="R21" s="14"/>
      <c r="S21" s="14"/>
    </row>
  </sheetData>
  <sheetProtection sheet="1" formatCells="0" formatColumns="0" formatRows="0" insertColumns="0" insertRows="0" insertHyperlinks="0" deleteColumns="0" deleteRows="0" sort="0" autoFilter="0" pivotTables="0"/>
  <protectedRanges>
    <protectedRange sqref="C7:C10" name="Inputs"/>
  </protectedRanges>
  <mergeCells count="1">
    <mergeCell ref="L5:T18"/>
  </mergeCells>
  <dataValidations count="1">
    <dataValidation type="whole" allowBlank="1" showInputMessage="1" showErrorMessage="1" sqref="C7" xr:uid="{B280C41D-3739-4DA4-B042-523DBCB7EDC0}">
      <formula1>0</formula1>
      <formula2>100000000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decimal" allowBlank="1" showInputMessage="1" showErrorMessage="1" errorTitle="Invalid Interest Earned Rate" error="Interest Rate must be between 0% - 6%." xr:uid="{13564161-4E77-49FF-800C-566B8D99115A}">
          <x14:formula1>
            <xm:f>'Data Validation'!$G$4</xm:f>
          </x14:formula1>
          <x14:formula2>
            <xm:f>'Data Validation'!$G$5</xm:f>
          </x14:formula2>
          <xm:sqref>C10</xm:sqref>
        </x14:dataValidation>
        <x14:dataValidation type="decimal" allowBlank="1" showInputMessage="1" showErrorMessage="1" errorTitle="Invalid Override" error="Override % must be between 0% - 205%." xr:uid="{57F9A2F1-6A30-41C2-B947-44AF04999ED6}">
          <x14:formula1>
            <xm:f>'Data Validation'!$F$4</xm:f>
          </x14:formula1>
          <x14:formula2>
            <xm:f>'Data Validation'!$F$5</xm:f>
          </x14:formula2>
          <xm:sqref>C9</xm:sqref>
        </x14:dataValidation>
        <x14:dataValidation type="list" allowBlank="1" showInputMessage="1" showErrorMessage="1" xr:uid="{11F0EB1D-E901-4746-8BE9-84A1DC1249FC}">
          <x14:formula1>
            <xm:f>'Data Validation'!$C$4:$C$6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6C48A-F535-46F1-B51E-CA9F13EB386A}">
  <dimension ref="C3:G6"/>
  <sheetViews>
    <sheetView workbookViewId="0">
      <selection activeCell="G14" sqref="G14:H14"/>
    </sheetView>
  </sheetViews>
  <sheetFormatPr defaultColWidth="9.140625" defaultRowHeight="14.45"/>
  <cols>
    <col min="1" max="2" width="9.140625" style="1"/>
    <col min="3" max="3" width="14.28515625" style="1" customWidth="1"/>
    <col min="4" max="5" width="9.140625" style="1"/>
    <col min="6" max="6" width="14.28515625" style="1" customWidth="1"/>
    <col min="7" max="7" width="15.85546875" style="1" customWidth="1"/>
    <col min="8" max="16384" width="9.140625" style="1"/>
  </cols>
  <sheetData>
    <row r="3" spans="3:7">
      <c r="C3" s="3" t="s">
        <v>5</v>
      </c>
      <c r="F3" s="3" t="s">
        <v>9</v>
      </c>
      <c r="G3" s="3" t="s">
        <v>10</v>
      </c>
    </row>
    <row r="4" spans="3:7">
      <c r="C4" s="1" t="s">
        <v>6</v>
      </c>
      <c r="E4" s="1" t="s">
        <v>11</v>
      </c>
      <c r="F4" s="7">
        <v>0</v>
      </c>
      <c r="G4" s="9">
        <v>0</v>
      </c>
    </row>
    <row r="5" spans="3:7">
      <c r="C5" s="1" t="s">
        <v>12</v>
      </c>
      <c r="E5" s="1" t="s">
        <v>13</v>
      </c>
      <c r="F5" s="7">
        <v>2.0499999999999998</v>
      </c>
      <c r="G5" s="9">
        <v>0.06</v>
      </c>
    </row>
    <row r="6" spans="3:7">
      <c r="C6" s="1" t="s">
        <v>14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04278-5EF5-40FE-8431-5C6955B7A2A2}">
  <dimension ref="B2:V39"/>
  <sheetViews>
    <sheetView zoomScale="85" zoomScaleNormal="85" workbookViewId="0">
      <selection activeCell="E9" sqref="E9"/>
    </sheetView>
  </sheetViews>
  <sheetFormatPr defaultColWidth="9.140625" defaultRowHeight="14.45"/>
  <cols>
    <col min="1" max="2" width="9.140625" style="1"/>
    <col min="3" max="4" width="16.42578125" style="1" customWidth="1"/>
    <col min="5" max="7" width="9.140625" style="1"/>
    <col min="8" max="13" width="13.42578125" style="1" customWidth="1"/>
    <col min="14" max="16" width="9.140625" style="1"/>
    <col min="17" max="22" width="13.42578125" style="1" customWidth="1"/>
    <col min="23" max="16384" width="9.140625" style="1"/>
  </cols>
  <sheetData>
    <row r="2" spans="2:22">
      <c r="C2" s="5" t="s">
        <v>15</v>
      </c>
      <c r="D2" s="4">
        <f>Interest</f>
        <v>0.04</v>
      </c>
    </row>
    <row r="3" spans="2:22">
      <c r="C3" s="5" t="s">
        <v>16</v>
      </c>
      <c r="D3" s="6">
        <f>Override</f>
        <v>2</v>
      </c>
    </row>
    <row r="4" spans="2:22">
      <c r="G4" s="3"/>
    </row>
    <row r="5" spans="2:22" ht="14.25" customHeight="1">
      <c r="G5" s="3"/>
    </row>
    <row r="6" spans="2:22">
      <c r="H6" s="26" t="s">
        <v>17</v>
      </c>
      <c r="I6" s="26"/>
      <c r="J6" s="26"/>
      <c r="K6" s="26"/>
      <c r="L6" s="26"/>
      <c r="M6" s="26"/>
      <c r="Q6" s="26" t="s">
        <v>18</v>
      </c>
      <c r="R6" s="26"/>
      <c r="S6" s="26"/>
      <c r="T6" s="26"/>
      <c r="U6" s="26"/>
      <c r="V6" s="26"/>
    </row>
    <row r="7" spans="2:22">
      <c r="H7" s="26" t="s">
        <v>19</v>
      </c>
      <c r="I7" s="26"/>
      <c r="J7" s="26"/>
      <c r="K7" s="26" t="s">
        <v>20</v>
      </c>
      <c r="L7" s="26"/>
      <c r="M7" s="26"/>
      <c r="Q7" s="26" t="s">
        <v>19</v>
      </c>
      <c r="R7" s="26"/>
      <c r="S7" s="26"/>
      <c r="T7" s="26" t="s">
        <v>20</v>
      </c>
      <c r="U7" s="26"/>
      <c r="V7" s="26"/>
    </row>
    <row r="8" spans="2:22">
      <c r="H8" s="2" t="s">
        <v>6</v>
      </c>
      <c r="I8" s="2" t="s">
        <v>12</v>
      </c>
      <c r="J8" s="2" t="s">
        <v>14</v>
      </c>
      <c r="K8" s="2" t="s">
        <v>6</v>
      </c>
      <c r="L8" s="2" t="s">
        <v>12</v>
      </c>
      <c r="M8" s="2" t="s">
        <v>14</v>
      </c>
      <c r="Q8" s="2" t="s">
        <v>21</v>
      </c>
      <c r="R8" s="2" t="s">
        <v>12</v>
      </c>
      <c r="S8" s="2" t="s">
        <v>14</v>
      </c>
      <c r="T8" s="2" t="s">
        <v>6</v>
      </c>
      <c r="U8" s="2" t="s">
        <v>12</v>
      </c>
      <c r="V8" s="2" t="s">
        <v>14</v>
      </c>
    </row>
    <row r="9" spans="2:22" ht="43.5">
      <c r="B9" s="3" t="s">
        <v>22</v>
      </c>
      <c r="C9" s="12" t="s">
        <v>23</v>
      </c>
      <c r="D9" s="12" t="s">
        <v>24</v>
      </c>
      <c r="H9" s="2" t="s">
        <v>25</v>
      </c>
      <c r="I9" s="2" t="s">
        <v>25</v>
      </c>
      <c r="J9" s="2" t="s">
        <v>25</v>
      </c>
      <c r="K9" s="2" t="s">
        <v>25</v>
      </c>
      <c r="L9" s="2" t="s">
        <v>25</v>
      </c>
      <c r="M9" s="2" t="s">
        <v>25</v>
      </c>
      <c r="Q9" s="2" t="s">
        <v>25</v>
      </c>
      <c r="R9" s="2" t="s">
        <v>25</v>
      </c>
      <c r="S9" s="2" t="s">
        <v>25</v>
      </c>
      <c r="T9" s="2" t="s">
        <v>25</v>
      </c>
      <c r="U9" s="2" t="s">
        <v>25</v>
      </c>
      <c r="V9" s="2" t="s">
        <v>25</v>
      </c>
    </row>
    <row r="10" spans="2:22">
      <c r="B10" s="1">
        <v>1</v>
      </c>
      <c r="C10" s="13">
        <f t="shared" ref="C10:C39" si="0">Premium*IF(PayPeriod="Life-Pay",H10,IF(PayPeriod="20-Pay",I10,J10))</f>
        <v>75000</v>
      </c>
      <c r="D10" s="13">
        <f t="shared" ref="D10:D39" si="1">Premium*IF(PayPeriod="Life-Pay",K10,IF(PayPeriod="20-Pay",L10,M10))</f>
        <v>37500</v>
      </c>
      <c r="G10" s="1">
        <v>1</v>
      </c>
      <c r="H10" s="7">
        <f t="shared" ref="H10:M10" si="2">+Q10*(1+$D$3)</f>
        <v>1.5</v>
      </c>
      <c r="I10" s="7">
        <f t="shared" si="2"/>
        <v>1.5</v>
      </c>
      <c r="J10" s="7">
        <f t="shared" si="2"/>
        <v>1.0499999999999998</v>
      </c>
      <c r="K10" s="7">
        <f t="shared" si="2"/>
        <v>0.75</v>
      </c>
      <c r="L10" s="7">
        <f t="shared" si="2"/>
        <v>0.75</v>
      </c>
      <c r="M10" s="7">
        <f t="shared" si="2"/>
        <v>0.52499999999999991</v>
      </c>
      <c r="P10" s="1">
        <v>1</v>
      </c>
      <c r="Q10" s="8">
        <v>0.5</v>
      </c>
      <c r="R10" s="8">
        <v>0.5</v>
      </c>
      <c r="S10" s="8">
        <v>0.35</v>
      </c>
      <c r="T10" s="8">
        <v>0.25</v>
      </c>
      <c r="U10" s="8">
        <v>0.25</v>
      </c>
      <c r="V10" s="8">
        <v>0.17499999999999999</v>
      </c>
    </row>
    <row r="11" spans="2:22">
      <c r="B11" s="1">
        <f>1+B10</f>
        <v>2</v>
      </c>
      <c r="C11" s="13">
        <f t="shared" si="0"/>
        <v>77403.846153846156</v>
      </c>
      <c r="D11" s="13">
        <f t="shared" si="1"/>
        <v>42307.692307692305</v>
      </c>
      <c r="G11" s="1">
        <f>1+G10</f>
        <v>2</v>
      </c>
      <c r="H11" s="7">
        <f>+Q$10*(1+$D$3)+NPV($D$2,Q$11:Q11)</f>
        <v>1.5480769230769231</v>
      </c>
      <c r="I11" s="7">
        <f>+R$10*(1+$D$3)+NPV($D$2,R$11:R11)</f>
        <v>1.5480769230769231</v>
      </c>
      <c r="J11" s="7">
        <f>+S$10*(1+$D$3)+NPV($D$2,S$11:S11)</f>
        <v>1.098076923076923</v>
      </c>
      <c r="K11" s="7">
        <f>+T$10*(1+$D$3)+NPV($D$2,T$11:T11)</f>
        <v>0.84615384615384615</v>
      </c>
      <c r="L11" s="7">
        <f>+U$10*(1+$D$3)+NPV($D$2,U$11:U11)</f>
        <v>0.84615384615384615</v>
      </c>
      <c r="M11" s="7">
        <f>+V$10*(1+$D$3)+NPV($D$2,V$11:V11)</f>
        <v>0.62115384615384606</v>
      </c>
      <c r="P11" s="1">
        <f>1+P10</f>
        <v>2</v>
      </c>
      <c r="Q11" s="8">
        <v>0.05</v>
      </c>
      <c r="R11" s="8">
        <v>0.05</v>
      </c>
      <c r="S11" s="8">
        <v>0.05</v>
      </c>
      <c r="T11" s="8">
        <v>0.1</v>
      </c>
      <c r="U11" s="8">
        <v>0.1</v>
      </c>
      <c r="V11" s="8">
        <v>0.1</v>
      </c>
    </row>
    <row r="12" spans="2:22">
      <c r="B12" s="1">
        <f t="shared" ref="B12:B39" si="3">1+B11</f>
        <v>3</v>
      </c>
      <c r="C12" s="13">
        <f t="shared" si="0"/>
        <v>79715.236686390534</v>
      </c>
      <c r="D12" s="13">
        <f t="shared" si="1"/>
        <v>46930.473372781067</v>
      </c>
      <c r="G12" s="1">
        <f t="shared" ref="G12:G39" si="4">1+G11</f>
        <v>3</v>
      </c>
      <c r="H12" s="7">
        <f>+Q$10*(1+$D$3)+NPV($D$2,Q$11:Q12)</f>
        <v>1.5943047337278107</v>
      </c>
      <c r="I12" s="7">
        <f>+R$10*(1+$D$3)+NPV($D$2,R$11:R12)</f>
        <v>1.5943047337278107</v>
      </c>
      <c r="J12" s="7">
        <f>+S$10*(1+$D$3)+NPV($D$2,S$11:S12)</f>
        <v>1.1443047337278105</v>
      </c>
      <c r="K12" s="7">
        <f>+T$10*(1+$D$3)+NPV($D$2,T$11:T12)</f>
        <v>0.93860946745562135</v>
      </c>
      <c r="L12" s="7">
        <f>+U$10*(1+$D$3)+NPV($D$2,U$11:U12)</f>
        <v>0.93860946745562135</v>
      </c>
      <c r="M12" s="7">
        <f>+V$10*(1+$D$3)+NPV($D$2,V$11:V12)</f>
        <v>0.71360946745562126</v>
      </c>
      <c r="P12" s="1">
        <f t="shared" ref="P12:P39" si="5">1+P11</f>
        <v>3</v>
      </c>
      <c r="Q12" s="8">
        <v>0.05</v>
      </c>
      <c r="R12" s="8">
        <v>0.05</v>
      </c>
      <c r="S12" s="8">
        <v>0.05</v>
      </c>
      <c r="T12" s="8">
        <v>0.1</v>
      </c>
      <c r="U12" s="8">
        <v>0.1</v>
      </c>
      <c r="V12" s="8">
        <v>0.1</v>
      </c>
    </row>
    <row r="13" spans="2:22">
      <c r="B13" s="1">
        <f t="shared" si="3"/>
        <v>4</v>
      </c>
      <c r="C13" s="13">
        <f t="shared" si="0"/>
        <v>80826.482134729173</v>
      </c>
      <c r="D13" s="13">
        <f t="shared" si="1"/>
        <v>51375.455166135645</v>
      </c>
      <c r="G13" s="1">
        <f t="shared" si="4"/>
        <v>4</v>
      </c>
      <c r="H13" s="7">
        <f>+Q$10*(1+$D$3)+NPV($D$2,Q$11:Q13)</f>
        <v>1.6165296426945834</v>
      </c>
      <c r="I13" s="7">
        <f>+R$10*(1+$D$3)+NPV($D$2,R$11:R13)</f>
        <v>1.6165296426945834</v>
      </c>
      <c r="J13" s="7">
        <f>+S$10*(1+$D$3)+NPV($D$2,S$11:S13)</f>
        <v>1.1665296426945833</v>
      </c>
      <c r="K13" s="7">
        <f>+T$10*(1+$D$3)+NPV($D$2,T$11:T13)</f>
        <v>1.0275091033227128</v>
      </c>
      <c r="L13" s="7">
        <f>+U$10*(1+$D$3)+NPV($D$2,U$11:U13)</f>
        <v>1.0275091033227128</v>
      </c>
      <c r="M13" s="7">
        <f>+V$10*(1+$D$3)+NPV($D$2,V$11:V13)</f>
        <v>0.80250910332271275</v>
      </c>
      <c r="P13" s="1">
        <f t="shared" si="5"/>
        <v>4</v>
      </c>
      <c r="Q13" s="8">
        <v>2.5000000000000001E-2</v>
      </c>
      <c r="R13" s="8">
        <v>2.5000000000000001E-2</v>
      </c>
      <c r="S13" s="8">
        <v>2.5000000000000001E-2</v>
      </c>
      <c r="T13" s="8">
        <v>0.1</v>
      </c>
      <c r="U13" s="8">
        <v>0.1</v>
      </c>
      <c r="V13" s="8">
        <v>0.1</v>
      </c>
    </row>
    <row r="14" spans="2:22">
      <c r="B14" s="1">
        <f t="shared" si="3"/>
        <v>5</v>
      </c>
      <c r="C14" s="13">
        <f t="shared" si="0"/>
        <v>81894.987373516342</v>
      </c>
      <c r="D14" s="13">
        <f t="shared" si="1"/>
        <v>55649.476121284271</v>
      </c>
      <c r="G14" s="1">
        <f t="shared" si="4"/>
        <v>5</v>
      </c>
      <c r="H14" s="7">
        <f>+Q$10*(1+$D$3)+NPV($D$2,Q$11:Q14)</f>
        <v>1.6378997474703267</v>
      </c>
      <c r="I14" s="7">
        <f>+R$10*(1+$D$3)+NPV($D$2,R$11:R14)</f>
        <v>1.6378997474703267</v>
      </c>
      <c r="J14" s="7">
        <f>+S$10*(1+$D$3)+NPV($D$2,S$11:S14)</f>
        <v>1.1878997474703266</v>
      </c>
      <c r="K14" s="7">
        <f>+T$10*(1+$D$3)+NPV($D$2,T$11:T14)</f>
        <v>1.1129895224256854</v>
      </c>
      <c r="L14" s="7">
        <f>+U$10*(1+$D$3)+NPV($D$2,U$11:U14)</f>
        <v>1.1129895224256854</v>
      </c>
      <c r="M14" s="7">
        <f>+V$10*(1+$D$3)+NPV($D$2,V$11:V14)</f>
        <v>0.8879895224256853</v>
      </c>
      <c r="P14" s="1">
        <f t="shared" si="5"/>
        <v>5</v>
      </c>
      <c r="Q14" s="8">
        <v>2.5000000000000001E-2</v>
      </c>
      <c r="R14" s="8">
        <v>2.5000000000000001E-2</v>
      </c>
      <c r="S14" s="8">
        <v>2.5000000000000001E-2</v>
      </c>
      <c r="T14" s="8">
        <v>0.1</v>
      </c>
      <c r="U14" s="8">
        <v>0.1</v>
      </c>
      <c r="V14" s="8">
        <v>0.1</v>
      </c>
    </row>
    <row r="15" spans="2:22">
      <c r="B15" s="1">
        <f t="shared" si="3"/>
        <v>6</v>
      </c>
      <c r="C15" s="13">
        <f t="shared" si="0"/>
        <v>82922.396256965527</v>
      </c>
      <c r="D15" s="13">
        <f t="shared" si="1"/>
        <v>59759.111655081033</v>
      </c>
      <c r="G15" s="1">
        <f t="shared" si="4"/>
        <v>6</v>
      </c>
      <c r="H15" s="7">
        <f>+Q$10*(1+$D$3)+NPV($D$2,Q$11:Q15)</f>
        <v>1.6584479251393105</v>
      </c>
      <c r="I15" s="7">
        <f>+R$10*(1+$D$3)+NPV($D$2,R$11:R15)</f>
        <v>1.6584479251393105</v>
      </c>
      <c r="J15" s="7">
        <f>+S$10*(1+$D$3)+NPV($D$2,S$11:S15)</f>
        <v>1.2084479251393103</v>
      </c>
      <c r="K15" s="7">
        <f>+T$10*(1+$D$3)+NPV($D$2,T$11:T15)</f>
        <v>1.1951822331016206</v>
      </c>
      <c r="L15" s="7">
        <f>+U$10*(1+$D$3)+NPV($D$2,U$11:U15)</f>
        <v>1.1951822331016206</v>
      </c>
      <c r="M15" s="7">
        <f>+V$10*(1+$D$3)+NPV($D$2,V$11:V15)</f>
        <v>0.97018223310162044</v>
      </c>
      <c r="P15" s="1">
        <f t="shared" si="5"/>
        <v>6</v>
      </c>
      <c r="Q15" s="8">
        <v>2.5000000000000001E-2</v>
      </c>
      <c r="R15" s="8">
        <v>2.5000000000000001E-2</v>
      </c>
      <c r="S15" s="8">
        <v>2.5000000000000001E-2</v>
      </c>
      <c r="T15" s="8">
        <v>0.1</v>
      </c>
      <c r="U15" s="8">
        <v>0.1</v>
      </c>
      <c r="V15" s="8">
        <v>0.1</v>
      </c>
    </row>
    <row r="16" spans="2:22">
      <c r="B16" s="1">
        <f t="shared" si="3"/>
        <v>7</v>
      </c>
      <c r="C16" s="13">
        <f t="shared" si="0"/>
        <v>83910.289414128201</v>
      </c>
      <c r="D16" s="13">
        <f t="shared" si="1"/>
        <v>63710.684283731753</v>
      </c>
      <c r="G16" s="1">
        <f t="shared" si="4"/>
        <v>7</v>
      </c>
      <c r="H16" s="7">
        <f>+Q$10*(1+$D$3)+NPV($D$2,Q$11:Q16)</f>
        <v>1.6782057882825641</v>
      </c>
      <c r="I16" s="7">
        <f>+R$10*(1+$D$3)+NPV($D$2,R$11:R16)</f>
        <v>1.6782057882825641</v>
      </c>
      <c r="J16" s="7">
        <f>+S$10*(1+$D$3)+NPV($D$2,S$11:S16)</f>
        <v>1.2282057882825639</v>
      </c>
      <c r="K16" s="7">
        <f>+T$10*(1+$D$3)+NPV($D$2,T$11:T16)</f>
        <v>1.2742136856746351</v>
      </c>
      <c r="L16" s="7">
        <f>+U$10*(1+$D$3)+NPV($D$2,U$11:U16)</f>
        <v>1.2742136856746351</v>
      </c>
      <c r="M16" s="7">
        <f>+V$10*(1+$D$3)+NPV($D$2,V$11:V16)</f>
        <v>1.049213685674635</v>
      </c>
      <c r="P16" s="1">
        <f t="shared" si="5"/>
        <v>7</v>
      </c>
      <c r="Q16" s="8">
        <v>2.5000000000000001E-2</v>
      </c>
      <c r="R16" s="8">
        <v>2.5000000000000001E-2</v>
      </c>
      <c r="S16" s="8">
        <v>2.5000000000000001E-2</v>
      </c>
      <c r="T16" s="8">
        <v>0.1</v>
      </c>
      <c r="U16" s="8">
        <v>0.1</v>
      </c>
      <c r="V16" s="8">
        <v>0.1</v>
      </c>
    </row>
    <row r="17" spans="2:22">
      <c r="B17" s="1">
        <f t="shared" si="3"/>
        <v>8</v>
      </c>
      <c r="C17" s="13">
        <f t="shared" si="0"/>
        <v>84860.186680630795</v>
      </c>
      <c r="D17" s="13">
        <f t="shared" si="1"/>
        <v>67510.27334974207</v>
      </c>
      <c r="G17" s="1">
        <f t="shared" si="4"/>
        <v>8</v>
      </c>
      <c r="H17" s="7">
        <f>+Q$10*(1+$D$3)+NPV($D$2,Q$11:Q17)</f>
        <v>1.6972037336126158</v>
      </c>
      <c r="I17" s="7">
        <f>+R$10*(1+$D$3)+NPV($D$2,R$11:R17)</f>
        <v>1.6972037336126158</v>
      </c>
      <c r="J17" s="7">
        <f>+S$10*(1+$D$3)+NPV($D$2,S$11:S17)</f>
        <v>1.2472037336126156</v>
      </c>
      <c r="K17" s="7">
        <f>+T$10*(1+$D$3)+NPV($D$2,T$11:T17)</f>
        <v>1.3502054669948413</v>
      </c>
      <c r="L17" s="7">
        <f>+U$10*(1+$D$3)+NPV($D$2,U$11:U17)</f>
        <v>1.3502054669948413</v>
      </c>
      <c r="M17" s="7">
        <f>+V$10*(1+$D$3)+NPV($D$2,V$11:V17)</f>
        <v>1.1252054669948413</v>
      </c>
      <c r="P17" s="1">
        <f t="shared" si="5"/>
        <v>8</v>
      </c>
      <c r="Q17" s="8">
        <v>2.5000000000000001E-2</v>
      </c>
      <c r="R17" s="8">
        <v>2.5000000000000001E-2</v>
      </c>
      <c r="S17" s="8">
        <v>2.5000000000000001E-2</v>
      </c>
      <c r="T17" s="8">
        <v>0.1</v>
      </c>
      <c r="U17" s="8">
        <v>0.1</v>
      </c>
      <c r="V17" s="8">
        <v>0.1</v>
      </c>
    </row>
    <row r="18" spans="2:22">
      <c r="B18" s="1">
        <f t="shared" si="3"/>
        <v>9</v>
      </c>
      <c r="C18" s="13">
        <f t="shared" si="0"/>
        <v>85773.549436883273</v>
      </c>
      <c r="D18" s="13">
        <f t="shared" si="1"/>
        <v>71163.724374751997</v>
      </c>
      <c r="G18" s="1">
        <f t="shared" si="4"/>
        <v>9</v>
      </c>
      <c r="H18" s="7">
        <f>+Q$10*(1+$D$3)+NPV($D$2,Q$11:Q18)</f>
        <v>1.7154709887376653</v>
      </c>
      <c r="I18" s="7">
        <f>+R$10*(1+$D$3)+NPV($D$2,R$11:R18)</f>
        <v>1.7154709887376653</v>
      </c>
      <c r="J18" s="7">
        <f>+S$10*(1+$D$3)+NPV($D$2,S$11:S18)</f>
        <v>1.2654709887376652</v>
      </c>
      <c r="K18" s="7">
        <f>+T$10*(1+$D$3)+NPV($D$2,T$11:T18)</f>
        <v>1.4232744874950398</v>
      </c>
      <c r="L18" s="7">
        <f>+U$10*(1+$D$3)+NPV($D$2,U$11:U18)</f>
        <v>1.4232744874950398</v>
      </c>
      <c r="M18" s="7">
        <f>+V$10*(1+$D$3)+NPV($D$2,V$11:V18)</f>
        <v>1.1982744874950397</v>
      </c>
      <c r="P18" s="1">
        <f t="shared" si="5"/>
        <v>9</v>
      </c>
      <c r="Q18" s="8">
        <v>2.5000000000000001E-2</v>
      </c>
      <c r="R18" s="8">
        <v>2.5000000000000001E-2</v>
      </c>
      <c r="S18" s="8">
        <v>2.5000000000000001E-2</v>
      </c>
      <c r="T18" s="8">
        <v>0.1</v>
      </c>
      <c r="U18" s="8">
        <v>0.1</v>
      </c>
      <c r="V18" s="8">
        <v>0.1</v>
      </c>
    </row>
    <row r="19" spans="2:22">
      <c r="B19" s="1">
        <f t="shared" si="3"/>
        <v>10</v>
      </c>
      <c r="C19" s="13">
        <f t="shared" si="0"/>
        <v>86651.782856356804</v>
      </c>
      <c r="D19" s="13">
        <f t="shared" si="1"/>
        <v>74676.658052646133</v>
      </c>
      <c r="G19" s="1">
        <f t="shared" si="4"/>
        <v>10</v>
      </c>
      <c r="H19" s="7">
        <f>+Q$10*(1+$D$3)+NPV($D$2,Q$11:Q19)</f>
        <v>1.7330356571271361</v>
      </c>
      <c r="I19" s="7">
        <f>+R$10*(1+$D$3)+NPV($D$2,R$11:R19)</f>
        <v>1.7330356571271361</v>
      </c>
      <c r="J19" s="7">
        <f>+S$10*(1+$D$3)+NPV($D$2,S$11:S19)</f>
        <v>1.283035657127136</v>
      </c>
      <c r="K19" s="7">
        <f>+T$10*(1+$D$3)+NPV($D$2,T$11:T19)</f>
        <v>1.4935331610529228</v>
      </c>
      <c r="L19" s="7">
        <f>+U$10*(1+$D$3)+NPV($D$2,U$11:U19)</f>
        <v>1.4935331610529228</v>
      </c>
      <c r="M19" s="7">
        <f>+V$10*(1+$D$3)+NPV($D$2,V$11:V19)</f>
        <v>1.2685331610529227</v>
      </c>
      <c r="P19" s="1">
        <f t="shared" si="5"/>
        <v>10</v>
      </c>
      <c r="Q19" s="8">
        <v>2.5000000000000001E-2</v>
      </c>
      <c r="R19" s="8">
        <v>2.5000000000000001E-2</v>
      </c>
      <c r="S19" s="8">
        <v>2.5000000000000001E-2</v>
      </c>
      <c r="T19" s="8">
        <v>0.1</v>
      </c>
      <c r="U19" s="8">
        <v>0.1</v>
      </c>
      <c r="V19" s="8">
        <v>0.1</v>
      </c>
    </row>
    <row r="20" spans="2:22">
      <c r="B20" s="1">
        <f t="shared" si="3"/>
        <v>11</v>
      </c>
      <c r="C20" s="13">
        <f t="shared" si="0"/>
        <v>87496.238067389058</v>
      </c>
      <c r="D20" s="13">
        <f t="shared" si="1"/>
        <v>78054.478896775137</v>
      </c>
      <c r="G20" s="1">
        <f t="shared" si="4"/>
        <v>11</v>
      </c>
      <c r="H20" s="7">
        <f>+Q$10*(1+$D$3)+NPV($D$2,Q$11:Q20)</f>
        <v>1.7499247613477811</v>
      </c>
      <c r="I20" s="7">
        <f>+R$10*(1+$D$3)+NPV($D$2,R$11:R20)</f>
        <v>1.7499247613477811</v>
      </c>
      <c r="J20" s="7">
        <f>+S$10*(1+$D$3)+NPV($D$2,S$11:S20)</f>
        <v>1.283035657127136</v>
      </c>
      <c r="K20" s="7">
        <f>+T$10*(1+$D$3)+NPV($D$2,T$11:T20)</f>
        <v>1.5610895779355027</v>
      </c>
      <c r="L20" s="7">
        <f>+U$10*(1+$D$3)+NPV($D$2,U$11:U20)</f>
        <v>1.5610895779355027</v>
      </c>
      <c r="M20" s="7">
        <f>+V$10*(1+$D$3)+NPV($D$2,V$11:V20)</f>
        <v>1.2685331610529227</v>
      </c>
      <c r="P20" s="1">
        <f t="shared" si="5"/>
        <v>11</v>
      </c>
      <c r="Q20" s="8">
        <v>2.5000000000000001E-2</v>
      </c>
      <c r="R20" s="8">
        <v>2.5000000000000001E-2</v>
      </c>
      <c r="S20" s="8"/>
      <c r="T20" s="8">
        <v>0.1</v>
      </c>
      <c r="U20" s="8">
        <v>0.1</v>
      </c>
      <c r="V20" s="8"/>
    </row>
    <row r="21" spans="2:22">
      <c r="B21" s="1">
        <f t="shared" si="3"/>
        <v>12</v>
      </c>
      <c r="C21" s="13">
        <f t="shared" si="0"/>
        <v>88308.214231843143</v>
      </c>
      <c r="D21" s="13">
        <f t="shared" si="1"/>
        <v>81302.383554591477</v>
      </c>
      <c r="G21" s="1">
        <f t="shared" si="4"/>
        <v>12</v>
      </c>
      <c r="H21" s="7">
        <f>+Q$10*(1+$D$3)+NPV($D$2,Q$11:Q21)</f>
        <v>1.7661642846368628</v>
      </c>
      <c r="I21" s="7">
        <f>+R$10*(1+$D$3)+NPV($D$2,R$11:R21)</f>
        <v>1.7661642846368628</v>
      </c>
      <c r="J21" s="7">
        <f>+S$10*(1+$D$3)+NPV($D$2,S$11:S21)</f>
        <v>1.283035657127136</v>
      </c>
      <c r="K21" s="7">
        <f>+T$10*(1+$D$3)+NPV($D$2,T$11:T21)</f>
        <v>1.6260476710918295</v>
      </c>
      <c r="L21" s="7">
        <f>+U$10*(1+$D$3)+NPV($D$2,U$11:U21)</f>
        <v>1.6260476710918295</v>
      </c>
      <c r="M21" s="7">
        <f>+V$10*(1+$D$3)+NPV($D$2,V$11:V21)</f>
        <v>1.2685331610529227</v>
      </c>
      <c r="P21" s="1">
        <f t="shared" si="5"/>
        <v>12</v>
      </c>
      <c r="Q21" s="8">
        <v>2.5000000000000001E-2</v>
      </c>
      <c r="R21" s="8">
        <v>2.5000000000000001E-2</v>
      </c>
      <c r="S21" s="8"/>
      <c r="T21" s="8">
        <v>0.1</v>
      </c>
      <c r="U21" s="8">
        <v>0.1</v>
      </c>
      <c r="V21" s="8"/>
    </row>
    <row r="22" spans="2:22">
      <c r="B22" s="1">
        <f t="shared" si="3"/>
        <v>13</v>
      </c>
      <c r="C22" s="13">
        <f t="shared" si="0"/>
        <v>89088.960543818219</v>
      </c>
      <c r="D22" s="13">
        <f t="shared" si="1"/>
        <v>84425.368802491808</v>
      </c>
      <c r="G22" s="1">
        <f t="shared" si="4"/>
        <v>13</v>
      </c>
      <c r="H22" s="7">
        <f>+Q$10*(1+$D$3)+NPV($D$2,Q$11:Q22)</f>
        <v>1.7817792108763644</v>
      </c>
      <c r="I22" s="7">
        <f>+R$10*(1+$D$3)+NPV($D$2,R$11:R22)</f>
        <v>1.7817792108763644</v>
      </c>
      <c r="J22" s="7">
        <f>+S$10*(1+$D$3)+NPV($D$2,S$11:S22)</f>
        <v>1.283035657127136</v>
      </c>
      <c r="K22" s="7">
        <f>+T$10*(1+$D$3)+NPV($D$2,T$11:T22)</f>
        <v>1.6885073760498361</v>
      </c>
      <c r="L22" s="7">
        <f>+U$10*(1+$D$3)+NPV($D$2,U$11:U22)</f>
        <v>1.6885073760498361</v>
      </c>
      <c r="M22" s="7">
        <f>+V$10*(1+$D$3)+NPV($D$2,V$11:V22)</f>
        <v>1.2685331610529227</v>
      </c>
      <c r="P22" s="1">
        <f t="shared" si="5"/>
        <v>13</v>
      </c>
      <c r="Q22" s="8">
        <v>2.5000000000000001E-2</v>
      </c>
      <c r="R22" s="8">
        <v>2.5000000000000001E-2</v>
      </c>
      <c r="S22" s="8"/>
      <c r="T22" s="8">
        <v>0.1</v>
      </c>
      <c r="U22" s="8">
        <v>0.1</v>
      </c>
      <c r="V22" s="8"/>
    </row>
    <row r="23" spans="2:22">
      <c r="B23" s="1">
        <f t="shared" si="3"/>
        <v>14</v>
      </c>
      <c r="C23" s="13">
        <f t="shared" si="0"/>
        <v>89839.678151486572</v>
      </c>
      <c r="D23" s="13">
        <f t="shared" si="1"/>
        <v>87428.239233165179</v>
      </c>
      <c r="G23" s="1">
        <f t="shared" si="4"/>
        <v>14</v>
      </c>
      <c r="H23" s="7">
        <f>+Q$10*(1+$D$3)+NPV($D$2,Q$11:Q23)</f>
        <v>1.7967935630297314</v>
      </c>
      <c r="I23" s="7">
        <f>+R$10*(1+$D$3)+NPV($D$2,R$11:R23)</f>
        <v>1.7967935630297314</v>
      </c>
      <c r="J23" s="7">
        <f>+S$10*(1+$D$3)+NPV($D$2,S$11:S23)</f>
        <v>1.283035657127136</v>
      </c>
      <c r="K23" s="7">
        <f>+T$10*(1+$D$3)+NPV($D$2,T$11:T23)</f>
        <v>1.7485647846633037</v>
      </c>
      <c r="L23" s="7">
        <f>+U$10*(1+$D$3)+NPV($D$2,U$11:U23)</f>
        <v>1.7485647846633037</v>
      </c>
      <c r="M23" s="7">
        <f>+V$10*(1+$D$3)+NPV($D$2,V$11:V23)</f>
        <v>1.2685331610529227</v>
      </c>
      <c r="P23" s="1">
        <f t="shared" si="5"/>
        <v>14</v>
      </c>
      <c r="Q23" s="8">
        <v>2.5000000000000001E-2</v>
      </c>
      <c r="R23" s="8">
        <v>2.5000000000000001E-2</v>
      </c>
      <c r="S23" s="8"/>
      <c r="T23" s="8">
        <v>0.1</v>
      </c>
      <c r="U23" s="8">
        <v>0.1</v>
      </c>
      <c r="V23" s="8"/>
    </row>
    <row r="24" spans="2:22">
      <c r="B24" s="1">
        <f t="shared" si="3"/>
        <v>15</v>
      </c>
      <c r="C24" s="13">
        <f t="shared" si="0"/>
        <v>90561.522005013816</v>
      </c>
      <c r="D24" s="13">
        <f t="shared" si="1"/>
        <v>90315.614647274226</v>
      </c>
      <c r="G24" s="1">
        <f t="shared" si="4"/>
        <v>15</v>
      </c>
      <c r="H24" s="7">
        <f>+Q$10*(1+$D$3)+NPV($D$2,Q$11:Q24)</f>
        <v>1.8112304401002763</v>
      </c>
      <c r="I24" s="7">
        <f>+R$10*(1+$D$3)+NPV($D$2,R$11:R24)</f>
        <v>1.8112304401002763</v>
      </c>
      <c r="J24" s="7">
        <f>+S$10*(1+$D$3)+NPV($D$2,S$11:S24)</f>
        <v>1.283035657127136</v>
      </c>
      <c r="K24" s="7">
        <f>+T$10*(1+$D$3)+NPV($D$2,T$11:T24)</f>
        <v>1.8063122929454845</v>
      </c>
      <c r="L24" s="7">
        <f>+U$10*(1+$D$3)+NPV($D$2,U$11:U24)</f>
        <v>1.8063122929454845</v>
      </c>
      <c r="M24" s="7">
        <f>+V$10*(1+$D$3)+NPV($D$2,V$11:V24)</f>
        <v>1.2685331610529227</v>
      </c>
      <c r="P24" s="1">
        <f t="shared" si="5"/>
        <v>15</v>
      </c>
      <c r="Q24" s="8">
        <v>2.5000000000000001E-2</v>
      </c>
      <c r="R24" s="8">
        <v>2.5000000000000001E-2</v>
      </c>
      <c r="S24" s="8"/>
      <c r="T24" s="8">
        <v>0.1</v>
      </c>
      <c r="U24" s="8">
        <v>0.1</v>
      </c>
      <c r="V24" s="8"/>
    </row>
    <row r="25" spans="2:22">
      <c r="B25" s="1">
        <f t="shared" si="3"/>
        <v>16</v>
      </c>
      <c r="C25" s="13">
        <f t="shared" si="0"/>
        <v>91255.602633405419</v>
      </c>
      <c r="D25" s="13">
        <f t="shared" si="1"/>
        <v>93091.937160840593</v>
      </c>
      <c r="G25" s="1">
        <f t="shared" si="4"/>
        <v>16</v>
      </c>
      <c r="H25" s="7">
        <f>+Q$10*(1+$D$3)+NPV($D$2,Q$11:Q25)</f>
        <v>1.8251120526681084</v>
      </c>
      <c r="I25" s="7">
        <f>+R$10*(1+$D$3)+NPV($D$2,R$11:R25)</f>
        <v>1.8251120526681084</v>
      </c>
      <c r="J25" s="7">
        <f>+S$10*(1+$D$3)+NPV($D$2,S$11:S25)</f>
        <v>1.283035657127136</v>
      </c>
      <c r="K25" s="7">
        <f>+T$10*(1+$D$3)+NPV($D$2,T$11:T25)</f>
        <v>1.8618387432168118</v>
      </c>
      <c r="L25" s="7">
        <f>+U$10*(1+$D$3)+NPV($D$2,U$11:U25)</f>
        <v>1.8618387432168118</v>
      </c>
      <c r="M25" s="7">
        <f>+V$10*(1+$D$3)+NPV($D$2,V$11:V25)</f>
        <v>1.2685331610529227</v>
      </c>
      <c r="P25" s="1">
        <f t="shared" si="5"/>
        <v>16</v>
      </c>
      <c r="Q25" s="8">
        <v>2.5000000000000001E-2</v>
      </c>
      <c r="R25" s="8">
        <v>2.5000000000000001E-2</v>
      </c>
      <c r="S25" s="8"/>
      <c r="T25" s="8">
        <v>0.1</v>
      </c>
      <c r="U25" s="8">
        <v>0.1</v>
      </c>
      <c r="V25" s="8"/>
    </row>
    <row r="26" spans="2:22">
      <c r="B26" s="1">
        <f t="shared" si="3"/>
        <v>17</v>
      </c>
      <c r="C26" s="13">
        <f t="shared" si="0"/>
        <v>91922.987853012717</v>
      </c>
      <c r="D26" s="13">
        <f t="shared" si="1"/>
        <v>95761.478039269801</v>
      </c>
      <c r="G26" s="1">
        <f t="shared" si="4"/>
        <v>17</v>
      </c>
      <c r="H26" s="7">
        <f>+Q$10*(1+$D$3)+NPV($D$2,Q$11:Q26)</f>
        <v>1.8384597570602543</v>
      </c>
      <c r="I26" s="7">
        <f>+R$10*(1+$D$3)+NPV($D$2,R$11:R26)</f>
        <v>1.8384597570602543</v>
      </c>
      <c r="J26" s="7">
        <f>+S$10*(1+$D$3)+NPV($D$2,S$11:S26)</f>
        <v>1.283035657127136</v>
      </c>
      <c r="K26" s="7">
        <f>+T$10*(1+$D$3)+NPV($D$2,T$11:T26)</f>
        <v>1.915229560785396</v>
      </c>
      <c r="L26" s="7">
        <f>+U$10*(1+$D$3)+NPV($D$2,U$11:U26)</f>
        <v>1.915229560785396</v>
      </c>
      <c r="M26" s="7">
        <f>+V$10*(1+$D$3)+NPV($D$2,V$11:V26)</f>
        <v>1.2685331610529227</v>
      </c>
      <c r="P26" s="1">
        <f t="shared" si="5"/>
        <v>17</v>
      </c>
      <c r="Q26" s="8">
        <v>2.5000000000000001E-2</v>
      </c>
      <c r="R26" s="8">
        <v>2.5000000000000001E-2</v>
      </c>
      <c r="S26" s="8"/>
      <c r="T26" s="8">
        <v>0.1</v>
      </c>
      <c r="U26" s="8">
        <v>0.1</v>
      </c>
      <c r="V26" s="8"/>
    </row>
    <row r="27" spans="2:22">
      <c r="B27" s="1">
        <f t="shared" si="3"/>
        <v>18</v>
      </c>
      <c r="C27" s="13">
        <f t="shared" si="0"/>
        <v>92564.704410327424</v>
      </c>
      <c r="D27" s="13">
        <f t="shared" si="1"/>
        <v>98328.344268528657</v>
      </c>
      <c r="G27" s="1">
        <f t="shared" si="4"/>
        <v>18</v>
      </c>
      <c r="H27" s="7">
        <f>+Q$10*(1+$D$3)+NPV($D$2,Q$11:Q27)</f>
        <v>1.8512940882065485</v>
      </c>
      <c r="I27" s="7">
        <f>+R$10*(1+$D$3)+NPV($D$2,R$11:R27)</f>
        <v>1.8512940882065485</v>
      </c>
      <c r="J27" s="7">
        <f>+S$10*(1+$D$3)+NPV($D$2,S$11:S27)</f>
        <v>1.283035657127136</v>
      </c>
      <c r="K27" s="7">
        <f>+T$10*(1+$D$3)+NPV($D$2,T$11:T27)</f>
        <v>1.9665668853705731</v>
      </c>
      <c r="L27" s="7">
        <f>+U$10*(1+$D$3)+NPV($D$2,U$11:U27)</f>
        <v>1.9665668853705731</v>
      </c>
      <c r="M27" s="7">
        <f>+V$10*(1+$D$3)+NPV($D$2,V$11:V27)</f>
        <v>1.2685331610529227</v>
      </c>
      <c r="P27" s="1">
        <f t="shared" si="5"/>
        <v>18</v>
      </c>
      <c r="Q27" s="8">
        <v>2.5000000000000001E-2</v>
      </c>
      <c r="R27" s="8">
        <v>2.5000000000000001E-2</v>
      </c>
      <c r="S27" s="8"/>
      <c r="T27" s="8">
        <v>0.1</v>
      </c>
      <c r="U27" s="8">
        <v>0.1</v>
      </c>
      <c r="V27" s="8"/>
    </row>
    <row r="28" spans="2:22">
      <c r="B28" s="1">
        <f t="shared" si="3"/>
        <v>19</v>
      </c>
      <c r="C28" s="13">
        <f t="shared" si="0"/>
        <v>93181.739561591574</v>
      </c>
      <c r="D28" s="13">
        <f t="shared" si="1"/>
        <v>100796.48487358526</v>
      </c>
      <c r="G28" s="1">
        <f t="shared" si="4"/>
        <v>19</v>
      </c>
      <c r="H28" s="7">
        <f>+Q$10*(1+$D$3)+NPV($D$2,Q$11:Q28)</f>
        <v>1.8636347912318314</v>
      </c>
      <c r="I28" s="7">
        <f>+R$10*(1+$D$3)+NPV($D$2,R$11:R28)</f>
        <v>1.8636347912318314</v>
      </c>
      <c r="J28" s="7">
        <f>+S$10*(1+$D$3)+NPV($D$2,S$11:S28)</f>
        <v>1.283035657127136</v>
      </c>
      <c r="K28" s="7">
        <f>+T$10*(1+$D$3)+NPV($D$2,T$11:T28)</f>
        <v>2.0159296974717051</v>
      </c>
      <c r="L28" s="7">
        <f>+U$10*(1+$D$3)+NPV($D$2,U$11:U28)</f>
        <v>2.0159296974717051</v>
      </c>
      <c r="M28" s="7">
        <f>+V$10*(1+$D$3)+NPV($D$2,V$11:V28)</f>
        <v>1.2685331610529227</v>
      </c>
      <c r="P28" s="1">
        <f t="shared" si="5"/>
        <v>19</v>
      </c>
      <c r="Q28" s="8">
        <v>2.5000000000000001E-2</v>
      </c>
      <c r="R28" s="8">
        <v>2.5000000000000001E-2</v>
      </c>
      <c r="S28" s="8"/>
      <c r="T28" s="8">
        <v>0.1</v>
      </c>
      <c r="U28" s="8">
        <v>0.1</v>
      </c>
      <c r="V28" s="8"/>
    </row>
    <row r="29" spans="2:22">
      <c r="B29" s="1">
        <f t="shared" si="3"/>
        <v>20</v>
      </c>
      <c r="C29" s="13">
        <f t="shared" si="0"/>
        <v>93775.042591653255</v>
      </c>
      <c r="D29" s="13">
        <f t="shared" si="1"/>
        <v>103169.69699383197</v>
      </c>
      <c r="G29" s="1">
        <f t="shared" si="4"/>
        <v>20</v>
      </c>
      <c r="H29" s="7">
        <f>+Q$10*(1+$D$3)+NPV($D$2,Q$11:Q29)</f>
        <v>1.8755008518330651</v>
      </c>
      <c r="I29" s="7">
        <f>+R$10*(1+$D$3)+NPV($D$2,R$11:R29)</f>
        <v>1.8755008518330651</v>
      </c>
      <c r="J29" s="7">
        <f>+S$10*(1+$D$3)+NPV($D$2,S$11:S29)</f>
        <v>1.283035657127136</v>
      </c>
      <c r="K29" s="7">
        <f>+T$10*(1+$D$3)+NPV($D$2,T$11:T29)</f>
        <v>2.0633939398766392</v>
      </c>
      <c r="L29" s="7">
        <f>+U$10*(1+$D$3)+NPV($D$2,U$11:U29)</f>
        <v>2.0633939398766392</v>
      </c>
      <c r="M29" s="7">
        <f>+V$10*(1+$D$3)+NPV($D$2,V$11:V29)</f>
        <v>1.2685331610529227</v>
      </c>
      <c r="P29" s="1">
        <f t="shared" si="5"/>
        <v>20</v>
      </c>
      <c r="Q29" s="8">
        <v>2.5000000000000001E-2</v>
      </c>
      <c r="R29" s="8">
        <v>2.5000000000000001E-2</v>
      </c>
      <c r="S29" s="8"/>
      <c r="T29" s="8">
        <v>0.1</v>
      </c>
      <c r="U29" s="8">
        <v>0.1</v>
      </c>
      <c r="V29" s="8"/>
    </row>
    <row r="30" spans="2:22">
      <c r="B30" s="1">
        <f t="shared" si="3"/>
        <v>21</v>
      </c>
      <c r="C30" s="13">
        <f t="shared" si="0"/>
        <v>94345.526274404867</v>
      </c>
      <c r="D30" s="13">
        <f t="shared" si="1"/>
        <v>105451.63172483843</v>
      </c>
      <c r="G30" s="1">
        <f t="shared" si="4"/>
        <v>21</v>
      </c>
      <c r="H30" s="7">
        <f>+Q$10*(1+$D$3)+NPV($D$2,Q$11:Q30)</f>
        <v>1.8869105254880973</v>
      </c>
      <c r="I30" s="7">
        <f>+R$10*(1+$D$3)+NPV($D$2,R$11:R30)</f>
        <v>1.8755008518330651</v>
      </c>
      <c r="J30" s="7">
        <f>+S$10*(1+$D$3)+NPV($D$2,S$11:S30)</f>
        <v>1.283035657127136</v>
      </c>
      <c r="K30" s="7">
        <f>+T$10*(1+$D$3)+NPV($D$2,T$11:T30)</f>
        <v>2.1090326344967685</v>
      </c>
      <c r="L30" s="7">
        <f>+U$10*(1+$D$3)+NPV($D$2,U$11:U30)</f>
        <v>2.0633939398766392</v>
      </c>
      <c r="M30" s="7">
        <f>+V$10*(1+$D$3)+NPV($D$2,V$11:V30)</f>
        <v>1.2685331610529227</v>
      </c>
      <c r="P30" s="1">
        <f t="shared" si="5"/>
        <v>21</v>
      </c>
      <c r="Q30" s="8">
        <v>2.5000000000000001E-2</v>
      </c>
      <c r="R30" s="8"/>
      <c r="S30" s="8"/>
      <c r="T30" s="8">
        <v>0.1</v>
      </c>
      <c r="U30" s="8"/>
      <c r="V30" s="8"/>
    </row>
    <row r="31" spans="2:22">
      <c r="B31" s="1">
        <f t="shared" si="3"/>
        <v>22</v>
      </c>
      <c r="C31" s="13">
        <f t="shared" si="0"/>
        <v>94894.068277050654</v>
      </c>
      <c r="D31" s="13">
        <f t="shared" si="1"/>
        <v>107645.79973542156</v>
      </c>
      <c r="G31" s="1">
        <f t="shared" si="4"/>
        <v>22</v>
      </c>
      <c r="H31" s="7">
        <f>+Q$10*(1+$D$3)+NPV($D$2,Q$11:Q31)</f>
        <v>1.8978813655410129</v>
      </c>
      <c r="I31" s="7">
        <f>+R$10*(1+$D$3)+NPV($D$2,R$11:R31)</f>
        <v>1.8755008518330651</v>
      </c>
      <c r="J31" s="7">
        <f>+S$10*(1+$D$3)+NPV($D$2,S$11:S31)</f>
        <v>1.283035657127136</v>
      </c>
      <c r="K31" s="7">
        <f>+T$10*(1+$D$3)+NPV($D$2,T$11:T31)</f>
        <v>2.1529159947084313</v>
      </c>
      <c r="L31" s="7">
        <f>+U$10*(1+$D$3)+NPV($D$2,U$11:U31)</f>
        <v>2.0633939398766392</v>
      </c>
      <c r="M31" s="7">
        <f>+V$10*(1+$D$3)+NPV($D$2,V$11:V31)</f>
        <v>1.2685331610529227</v>
      </c>
      <c r="P31" s="1">
        <f t="shared" si="5"/>
        <v>22</v>
      </c>
      <c r="Q31" s="8">
        <v>2.5000000000000001E-2</v>
      </c>
      <c r="R31" s="8"/>
      <c r="S31" s="8"/>
      <c r="T31" s="8">
        <v>0.1</v>
      </c>
      <c r="U31" s="8"/>
      <c r="V31" s="8"/>
    </row>
    <row r="32" spans="2:22">
      <c r="B32" s="1">
        <f t="shared" si="3"/>
        <v>23</v>
      </c>
      <c r="C32" s="13">
        <f t="shared" si="0"/>
        <v>95421.5125103639</v>
      </c>
      <c r="D32" s="13">
        <f t="shared" si="1"/>
        <v>109755.57666867458</v>
      </c>
      <c r="G32" s="1">
        <f t="shared" si="4"/>
        <v>23</v>
      </c>
      <c r="H32" s="7">
        <f>+Q$10*(1+$D$3)+NPV($D$2,Q$11:Q32)</f>
        <v>1.9084302502072781</v>
      </c>
      <c r="I32" s="7">
        <f>+R$10*(1+$D$3)+NPV($D$2,R$11:R32)</f>
        <v>1.8755008518330651</v>
      </c>
      <c r="J32" s="7">
        <f>+S$10*(1+$D$3)+NPV($D$2,S$11:S32)</f>
        <v>1.283035657127136</v>
      </c>
      <c r="K32" s="7">
        <f>+T$10*(1+$D$3)+NPV($D$2,T$11:T32)</f>
        <v>2.1951115333734914</v>
      </c>
      <c r="L32" s="7">
        <f>+U$10*(1+$D$3)+NPV($D$2,U$11:U32)</f>
        <v>2.0633939398766392</v>
      </c>
      <c r="M32" s="7">
        <f>+V$10*(1+$D$3)+NPV($D$2,V$11:V32)</f>
        <v>1.2685331610529227</v>
      </c>
      <c r="P32" s="1">
        <f t="shared" si="5"/>
        <v>23</v>
      </c>
      <c r="Q32" s="8">
        <v>2.5000000000000001E-2</v>
      </c>
      <c r="R32" s="8"/>
      <c r="S32" s="8"/>
      <c r="T32" s="8">
        <v>0.1</v>
      </c>
      <c r="U32" s="8"/>
      <c r="V32" s="8"/>
    </row>
    <row r="33" spans="2:22">
      <c r="B33" s="1">
        <f t="shared" si="3"/>
        <v>24</v>
      </c>
      <c r="C33" s="13">
        <f t="shared" si="0"/>
        <v>95928.670427011268</v>
      </c>
      <c r="D33" s="13">
        <f t="shared" si="1"/>
        <v>111784.20833526402</v>
      </c>
      <c r="G33" s="1">
        <f t="shared" si="4"/>
        <v>24</v>
      </c>
      <c r="H33" s="7">
        <f>+Q$10*(1+$D$3)+NPV($D$2,Q$11:Q33)</f>
        <v>1.9185734085402253</v>
      </c>
      <c r="I33" s="7">
        <f>+R$10*(1+$D$3)+NPV($D$2,R$11:R33)</f>
        <v>1.8755008518330651</v>
      </c>
      <c r="J33" s="7">
        <f>+S$10*(1+$D$3)+NPV($D$2,S$11:S33)</f>
        <v>1.283035657127136</v>
      </c>
      <c r="K33" s="7">
        <f>+T$10*(1+$D$3)+NPV($D$2,T$11:T33)</f>
        <v>2.2356841667052803</v>
      </c>
      <c r="L33" s="7">
        <f>+U$10*(1+$D$3)+NPV($D$2,U$11:U33)</f>
        <v>2.0633939398766392</v>
      </c>
      <c r="M33" s="7">
        <f>+V$10*(1+$D$3)+NPV($D$2,V$11:V33)</f>
        <v>1.2685331610529227</v>
      </c>
      <c r="P33" s="1">
        <f t="shared" si="5"/>
        <v>24</v>
      </c>
      <c r="Q33" s="8">
        <v>2.5000000000000001E-2</v>
      </c>
      <c r="R33" s="8"/>
      <c r="S33" s="8"/>
      <c r="T33" s="8">
        <v>0.1</v>
      </c>
      <c r="U33" s="8"/>
      <c r="V33" s="8"/>
    </row>
    <row r="34" spans="2:22">
      <c r="B34" s="1">
        <f t="shared" si="3"/>
        <v>25</v>
      </c>
      <c r="C34" s="13">
        <f t="shared" si="0"/>
        <v>96416.322269941418</v>
      </c>
      <c r="D34" s="13">
        <f t="shared" si="1"/>
        <v>113734.81570698462</v>
      </c>
      <c r="G34" s="1">
        <f t="shared" si="4"/>
        <v>25</v>
      </c>
      <c r="H34" s="7">
        <f>+Q$10*(1+$D$3)+NPV($D$2,Q$11:Q34)</f>
        <v>1.9283264453988285</v>
      </c>
      <c r="I34" s="7">
        <f>+R$10*(1+$D$3)+NPV($D$2,R$11:R34)</f>
        <v>1.8755008518330651</v>
      </c>
      <c r="J34" s="7">
        <f>+S$10*(1+$D$3)+NPV($D$2,S$11:S34)</f>
        <v>1.283035657127136</v>
      </c>
      <c r="K34" s="7">
        <f>+T$10*(1+$D$3)+NPV($D$2,T$11:T34)</f>
        <v>2.2746963141396925</v>
      </c>
      <c r="L34" s="7">
        <f>+U$10*(1+$D$3)+NPV($D$2,U$11:U34)</f>
        <v>2.0633939398766392</v>
      </c>
      <c r="M34" s="7">
        <f>+V$10*(1+$D$3)+NPV($D$2,V$11:V34)</f>
        <v>1.2685331610529227</v>
      </c>
      <c r="P34" s="1">
        <f t="shared" si="5"/>
        <v>25</v>
      </c>
      <c r="Q34" s="8">
        <v>2.5000000000000001E-2</v>
      </c>
      <c r="R34" s="8"/>
      <c r="S34" s="8"/>
      <c r="T34" s="8">
        <v>0.1</v>
      </c>
      <c r="U34" s="8"/>
      <c r="V34" s="8"/>
    </row>
    <row r="35" spans="2:22">
      <c r="B35" s="1">
        <f t="shared" si="3"/>
        <v>26</v>
      </c>
      <c r="C35" s="13">
        <f t="shared" si="0"/>
        <v>96885.218272758881</v>
      </c>
      <c r="D35" s="13">
        <f t="shared" si="1"/>
        <v>115610.39971825444</v>
      </c>
      <c r="G35" s="1">
        <f t="shared" si="4"/>
        <v>26</v>
      </c>
      <c r="H35" s="7">
        <f>+Q$10*(1+$D$3)+NPV($D$2,Q$11:Q35)</f>
        <v>1.9377043654551775</v>
      </c>
      <c r="I35" s="7">
        <f>+R$10*(1+$D$3)+NPV($D$2,R$11:R35)</f>
        <v>1.8755008518330651</v>
      </c>
      <c r="J35" s="7">
        <f>+S$10*(1+$D$3)+NPV($D$2,S$11:S35)</f>
        <v>1.283035657127136</v>
      </c>
      <c r="K35" s="7">
        <f>+T$10*(1+$D$3)+NPV($D$2,T$11:T35)</f>
        <v>2.3122079943650888</v>
      </c>
      <c r="L35" s="7">
        <f>+U$10*(1+$D$3)+NPV($D$2,U$11:U35)</f>
        <v>2.0633939398766392</v>
      </c>
      <c r="M35" s="7">
        <f>+V$10*(1+$D$3)+NPV($D$2,V$11:V35)</f>
        <v>1.2685331610529227</v>
      </c>
      <c r="P35" s="1">
        <f t="shared" si="5"/>
        <v>26</v>
      </c>
      <c r="Q35" s="8">
        <v>2.5000000000000001E-2</v>
      </c>
      <c r="R35" s="8"/>
      <c r="S35" s="8"/>
      <c r="T35" s="8">
        <v>0.1</v>
      </c>
      <c r="U35" s="8"/>
      <c r="V35" s="8"/>
    </row>
    <row r="36" spans="2:22">
      <c r="B36" s="1">
        <f t="shared" si="3"/>
        <v>27</v>
      </c>
      <c r="C36" s="13">
        <f t="shared" si="0"/>
        <v>97336.079813929508</v>
      </c>
      <c r="D36" s="13">
        <f t="shared" si="1"/>
        <v>117413.84588293698</v>
      </c>
      <c r="G36" s="1">
        <f t="shared" si="4"/>
        <v>27</v>
      </c>
      <c r="H36" s="7">
        <f>+Q$10*(1+$D$3)+NPV($D$2,Q$11:Q36)</f>
        <v>1.9467215962785902</v>
      </c>
      <c r="I36" s="7">
        <f>+R$10*(1+$D$3)+NPV($D$2,R$11:R36)</f>
        <v>1.8755008518330651</v>
      </c>
      <c r="J36" s="7">
        <f>+S$10*(1+$D$3)+NPV($D$2,S$11:S36)</f>
        <v>1.283035657127136</v>
      </c>
      <c r="K36" s="7">
        <f>+T$10*(1+$D$3)+NPV($D$2,T$11:T36)</f>
        <v>2.3482769176587395</v>
      </c>
      <c r="L36" s="7">
        <f>+U$10*(1+$D$3)+NPV($D$2,U$11:U36)</f>
        <v>2.0633939398766392</v>
      </c>
      <c r="M36" s="7">
        <f>+V$10*(1+$D$3)+NPV($D$2,V$11:V36)</f>
        <v>1.2685331610529227</v>
      </c>
      <c r="P36" s="1">
        <f t="shared" si="5"/>
        <v>27</v>
      </c>
      <c r="Q36" s="8">
        <v>2.5000000000000001E-2</v>
      </c>
      <c r="R36" s="8"/>
      <c r="S36" s="8"/>
      <c r="T36" s="8">
        <v>0.1</v>
      </c>
      <c r="U36" s="8"/>
      <c r="V36" s="8"/>
    </row>
    <row r="37" spans="2:22">
      <c r="B37" s="1">
        <f t="shared" si="3"/>
        <v>28</v>
      </c>
      <c r="C37" s="13">
        <f t="shared" si="0"/>
        <v>97769.600526593567</v>
      </c>
      <c r="D37" s="13">
        <f t="shared" si="1"/>
        <v>119147.92873359323</v>
      </c>
      <c r="G37" s="1">
        <f t="shared" si="4"/>
        <v>28</v>
      </c>
      <c r="H37" s="7">
        <f>+Q$10*(1+$D$3)+NPV($D$2,Q$11:Q37)</f>
        <v>1.9553920105318714</v>
      </c>
      <c r="I37" s="7">
        <f>+R$10*(1+$D$3)+NPV($D$2,R$11:R37)</f>
        <v>1.8755008518330651</v>
      </c>
      <c r="J37" s="7">
        <f>+S$10*(1+$D$3)+NPV($D$2,S$11:S37)</f>
        <v>1.283035657127136</v>
      </c>
      <c r="K37" s="7">
        <f>+T$10*(1+$D$3)+NPV($D$2,T$11:T37)</f>
        <v>2.3829585746718647</v>
      </c>
      <c r="L37" s="7">
        <f>+U$10*(1+$D$3)+NPV($D$2,U$11:U37)</f>
        <v>2.0633939398766392</v>
      </c>
      <c r="M37" s="7">
        <f>+V$10*(1+$D$3)+NPV($D$2,V$11:V37)</f>
        <v>1.2685331610529227</v>
      </c>
      <c r="P37" s="1">
        <f t="shared" si="5"/>
        <v>28</v>
      </c>
      <c r="Q37" s="8">
        <v>2.5000000000000001E-2</v>
      </c>
      <c r="R37" s="8"/>
      <c r="S37" s="8"/>
      <c r="T37" s="8">
        <v>0.1</v>
      </c>
      <c r="U37" s="8"/>
      <c r="V37" s="8"/>
    </row>
    <row r="38" spans="2:22">
      <c r="B38" s="1">
        <f t="shared" si="3"/>
        <v>29</v>
      </c>
      <c r="C38" s="13">
        <f t="shared" si="0"/>
        <v>98186.447365693646</v>
      </c>
      <c r="D38" s="13">
        <f t="shared" si="1"/>
        <v>120815.3160899935</v>
      </c>
      <c r="G38" s="1">
        <f t="shared" si="4"/>
        <v>29</v>
      </c>
      <c r="H38" s="7">
        <f>+Q$10*(1+$D$3)+NPV($D$2,Q$11:Q38)</f>
        <v>1.9637289473138728</v>
      </c>
      <c r="I38" s="7">
        <f>+R$10*(1+$D$3)+NPV($D$2,R$11:R38)</f>
        <v>1.8755008518330651</v>
      </c>
      <c r="J38" s="7">
        <f>+S$10*(1+$D$3)+NPV($D$2,S$11:S38)</f>
        <v>1.283035657127136</v>
      </c>
      <c r="K38" s="7">
        <f>+T$10*(1+$D$3)+NPV($D$2,T$11:T38)</f>
        <v>2.4163063217998699</v>
      </c>
      <c r="L38" s="7">
        <f>+U$10*(1+$D$3)+NPV($D$2,U$11:U38)</f>
        <v>2.0633939398766392</v>
      </c>
      <c r="M38" s="7">
        <f>+V$10*(1+$D$3)+NPV($D$2,V$11:V38)</f>
        <v>1.2685331610529227</v>
      </c>
      <c r="P38" s="1">
        <f t="shared" si="5"/>
        <v>29</v>
      </c>
      <c r="Q38" s="8">
        <v>2.5000000000000001E-2</v>
      </c>
      <c r="R38" s="8"/>
      <c r="S38" s="8"/>
      <c r="T38" s="8">
        <v>0.1</v>
      </c>
      <c r="U38" s="8"/>
      <c r="V38" s="8"/>
    </row>
    <row r="39" spans="2:22">
      <c r="B39" s="1">
        <f t="shared" si="3"/>
        <v>30</v>
      </c>
      <c r="C39" s="13">
        <f t="shared" si="0"/>
        <v>98587.26163405909</v>
      </c>
      <c r="D39" s="13">
        <f t="shared" si="1"/>
        <v>122418.57316345528</v>
      </c>
      <c r="G39" s="1">
        <f t="shared" si="4"/>
        <v>30</v>
      </c>
      <c r="H39" s="7">
        <f>+Q$10*(1+$D$3)+NPV($D$2,Q$11:Q39)</f>
        <v>1.9717452326811817</v>
      </c>
      <c r="I39" s="7">
        <f>+R$10*(1+$D$3)+NPV($D$2,R$11:R39)</f>
        <v>1.8755008518330651</v>
      </c>
      <c r="J39" s="7">
        <f>+S$10*(1+$D$3)+NPV($D$2,S$11:S39)</f>
        <v>1.283035657127136</v>
      </c>
      <c r="K39" s="7">
        <f>+T$10*(1+$D$3)+NPV($D$2,T$11:T39)</f>
        <v>2.4483714632691056</v>
      </c>
      <c r="L39" s="7">
        <f>+U$10*(1+$D$3)+NPV($D$2,U$11:U39)</f>
        <v>2.0633939398766392</v>
      </c>
      <c r="M39" s="7">
        <f>+V$10*(1+$D$3)+NPV($D$2,V$11:V39)</f>
        <v>1.2685331610529227</v>
      </c>
      <c r="P39" s="1">
        <f t="shared" si="5"/>
        <v>30</v>
      </c>
      <c r="Q39" s="8">
        <v>2.5000000000000001E-2</v>
      </c>
      <c r="R39" s="8"/>
      <c r="S39" s="8"/>
      <c r="T39" s="8">
        <v>0.1</v>
      </c>
      <c r="U39" s="8"/>
      <c r="V39" s="8"/>
    </row>
  </sheetData>
  <sheetProtection sheet="1" objects="1" scenarios="1"/>
  <mergeCells count="6">
    <mergeCell ref="Q7:S7"/>
    <mergeCell ref="T7:V7"/>
    <mergeCell ref="H7:J7"/>
    <mergeCell ref="K7:M7"/>
    <mergeCell ref="H6:M6"/>
    <mergeCell ref="Q6:V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0e49ca-53c0-4a1b-b9ff-505d9cf3a39a">
      <Terms xmlns="http://schemas.microsoft.com/office/infopath/2007/PartnerControls"/>
    </lcf76f155ced4ddcb4097134ff3c332f>
    <TaxCatchAll xmlns="633f10e0-6617-4bc2-9520-063627b97f4a" xsi:nil="true"/>
    <_dlc_DocId xmlns="633f10e0-6617-4bc2-9520-063627b97f4a">DENZ553CMTVH-569701899-6871</_dlc_DocId>
    <_dlc_DocIdUrl xmlns="633f10e0-6617-4bc2-9520-063627b97f4a">
      <Url>https://sunlifefinancial.sharepoint.com/sites/IndIns&amp;Wealth/PRODMAN/LHPM/_layouts/15/DocIdRedir.aspx?ID=DENZ553CMTVH-569701899-6871</Url>
      <Description>DENZ553CMTVH-569701899-6871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0D3D2E09BD0842BB8CED6572F85564" ma:contentTypeVersion="4286" ma:contentTypeDescription="Create a new document." ma:contentTypeScope="" ma:versionID="a0cb29a838d17589e26d2f1e4c4a1f2a">
  <xsd:schema xmlns:xsd="http://www.w3.org/2001/XMLSchema" xmlns:xs="http://www.w3.org/2001/XMLSchema" xmlns:p="http://schemas.microsoft.com/office/2006/metadata/properties" xmlns:ns2="633f10e0-6617-4bc2-9520-063627b97f4a" xmlns:ns3="f80e49ca-53c0-4a1b-b9ff-505d9cf3a39a" xmlns:ns4="4ecd2f27-65d2-4880-a439-44bbdd6571f0" targetNamespace="http://schemas.microsoft.com/office/2006/metadata/properties" ma:root="true" ma:fieldsID="76a73186781af023d3a7152cbd006f99" ns2:_="" ns3:_="" ns4:_="">
    <xsd:import namespace="633f10e0-6617-4bc2-9520-063627b97f4a"/>
    <xsd:import namespace="f80e49ca-53c0-4a1b-b9ff-505d9cf3a39a"/>
    <xsd:import namespace="4ecd2f27-65d2-4880-a439-44bbdd6571f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3f10e0-6617-4bc2-9520-063627b97f4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7" nillable="true" ma:displayName="Taxonomy Catch All Column" ma:hidden="true" ma:list="{a5a5a350-e589-429b-a8c2-5ce2fd23bded}" ma:internalName="TaxCatchAll" ma:showField="CatchAllData" ma:web="633f10e0-6617-4bc2-9520-063627b97f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e49ca-53c0-4a1b-b9ff-505d9cf3a3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9af281f3-005c-4590-8509-9f2f2da8ad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d2f27-65d2-4880-a439-44bbdd657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8759C2-6EA5-434F-B8CD-470027BF3A5E}"/>
</file>

<file path=customXml/itemProps2.xml><?xml version="1.0" encoding="utf-8"?>
<ds:datastoreItem xmlns:ds="http://schemas.openxmlformats.org/officeDocument/2006/customXml" ds:itemID="{0048F5DE-77E0-4D64-9A16-47AE4166FCAA}"/>
</file>

<file path=customXml/itemProps3.xml><?xml version="1.0" encoding="utf-8"?>
<ds:datastoreItem xmlns:ds="http://schemas.openxmlformats.org/officeDocument/2006/customXml" ds:itemID="{72964236-ED5B-41A1-A9FD-CB1367762C48}"/>
</file>

<file path=customXml/itemProps4.xml><?xml version="1.0" encoding="utf-8"?>
<ds:datastoreItem xmlns:ds="http://schemas.openxmlformats.org/officeDocument/2006/customXml" ds:itemID="{2C8B8B99-8B2C-4DB1-BEB3-40D6CAF7A5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Sun Life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Jacob Janes</dc:creator>
  <cp:keywords/>
  <dc:description/>
  <cp:lastModifiedBy>Catherine Malone</cp:lastModifiedBy>
  <cp:revision/>
  <dcterms:created xsi:type="dcterms:W3CDTF">2025-11-21T15:27:52Z</dcterms:created>
  <dcterms:modified xsi:type="dcterms:W3CDTF">2026-01-06T19:49:03Z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0x010100960D3D2E09BD0842BB8CED6572F85564</vt:lpwstr>
  </property>
  <property fmtid="{D5CDD505-2E9C-101B-9397-08002B2CF9AE}" pid="3" name="MediaServiceImageTags">
    <vt:lpwstr/>
  </property>
  <property fmtid="{D5CDD505-2E9C-101B-9397-08002B2CF9AE}" pid="4" name="Order">
    <vt:r8>309100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dlc_DocIdItemGuid">
    <vt:lpwstr>e9392eae-47ed-4202-b62a-6b07dbea7285</vt:lpwstr>
  </property>
</Properties>
</file>